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autoCompressPictures="0"/>
  <mc:AlternateContent xmlns:mc="http://schemas.openxmlformats.org/markup-compatibility/2006">
    <mc:Choice Requires="x15">
      <x15ac:absPath xmlns:x15ac="http://schemas.microsoft.com/office/spreadsheetml/2010/11/ac" url="https://uflorida.sharepoint.com/teams/IFAS-CREC-CentralGrants/Shared Documents/General/Forms/"/>
    </mc:Choice>
  </mc:AlternateContent>
  <xr:revisionPtr revIDLastSave="24" documentId="8_{3369D24E-27A0-4229-B8CB-84E8B5446C36}" xr6:coauthVersionLast="47" xr6:coauthVersionMax="47" xr10:uidLastSave="{DAA287D8-39AD-4739-AE55-5E58A391ECD7}"/>
  <bookViews>
    <workbookView xWindow="-25725" yWindow="3075" windowWidth="21600" windowHeight="11295" activeTab="3" xr2:uid="{00000000-000D-0000-FFFF-FFFF00000000}"/>
  </bookViews>
  <sheets>
    <sheet name="Template Instructions" sheetId="22" r:id="rId1"/>
    <sheet name="Travel (Optional)" sheetId="23" r:id="rId2"/>
    <sheet name="Combined Budgets" sheetId="4" r:id="rId3"/>
    <sheet name="UF PI" sheetId="6" r:id="rId4"/>
    <sheet name="UF Co-PI1" sheetId="8" r:id="rId5"/>
    <sheet name="UF Co-PI2" sheetId="9" r:id="rId6"/>
    <sheet name="UF Co-PI3" sheetId="10" r:id="rId7"/>
    <sheet name="UF Co-PI4" sheetId="11" r:id="rId8"/>
    <sheet name="UF Co-PI5" sheetId="18" r:id="rId9"/>
    <sheet name="UF Co-PI6" sheetId="17" r:id="rId10"/>
    <sheet name="UF Co-PI7" sheetId="16" r:id="rId11"/>
    <sheet name="UF Co-PI8" sheetId="15" r:id="rId12"/>
    <sheet name="Subcontract 1 (optional)" sheetId="12" r:id="rId13"/>
    <sheet name="Subcontract 2 (optional)" sheetId="13" r:id="rId14"/>
    <sheet name="Month Conversion" sheetId="19" r:id="rId15"/>
    <sheet name="Revision Notes" sheetId="14" r:id="rId1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23" l="1"/>
  <c r="E22" i="23"/>
  <c r="E11" i="23"/>
  <c r="E24" i="23"/>
  <c r="E21" i="23"/>
  <c r="E20" i="23"/>
  <c r="E19" i="23"/>
  <c r="E18" i="23"/>
  <c r="E17" i="23"/>
  <c r="E12" i="23"/>
  <c r="E10" i="23"/>
  <c r="E9" i="23"/>
  <c r="E8" i="23"/>
  <c r="E7" i="23"/>
  <c r="E6" i="23"/>
  <c r="E13" i="23" l="1"/>
  <c r="E25" i="23"/>
  <c r="G33" i="4"/>
  <c r="F33" i="4"/>
  <c r="E33" i="4"/>
  <c r="D33" i="4"/>
  <c r="C33" i="4"/>
  <c r="G32" i="4"/>
  <c r="F32" i="4"/>
  <c r="E32" i="4"/>
  <c r="D32" i="4"/>
  <c r="C32" i="4"/>
  <c r="G30" i="4" l="1"/>
  <c r="F30" i="4"/>
  <c r="E30" i="4"/>
  <c r="D30" i="4"/>
  <c r="H30" i="4" s="1"/>
  <c r="C30" i="4"/>
  <c r="G29" i="4"/>
  <c r="F29" i="4"/>
  <c r="E29" i="4"/>
  <c r="H29" i="4" s="1"/>
  <c r="D29" i="4"/>
  <c r="C29" i="4"/>
  <c r="B13" i="4"/>
  <c r="B11" i="4"/>
  <c r="B9" i="4"/>
  <c r="B7" i="4"/>
  <c r="I50" i="6"/>
  <c r="I49" i="6"/>
  <c r="I48" i="6"/>
  <c r="I47" i="6"/>
  <c r="I46" i="6"/>
  <c r="I45" i="6"/>
  <c r="I44" i="6"/>
  <c r="I43" i="6"/>
  <c r="I42" i="6"/>
  <c r="I41" i="6"/>
  <c r="I37" i="15"/>
  <c r="I36" i="15"/>
  <c r="D29" i="15"/>
  <c r="E29" i="15" s="1"/>
  <c r="D19" i="15"/>
  <c r="E19" i="15" s="1"/>
  <c r="E20" i="15" s="1"/>
  <c r="D15" i="15"/>
  <c r="E15" i="15" s="1"/>
  <c r="E16" i="15" s="1"/>
  <c r="D11" i="15"/>
  <c r="E11" i="15" s="1"/>
  <c r="E12" i="15" s="1"/>
  <c r="D7" i="15"/>
  <c r="E7" i="15" s="1"/>
  <c r="E8" i="15" s="1"/>
  <c r="I37" i="16"/>
  <c r="I36" i="16"/>
  <c r="D29" i="16"/>
  <c r="E29" i="16" s="1"/>
  <c r="F29" i="16" s="1"/>
  <c r="D19" i="16"/>
  <c r="E19" i="16" s="1"/>
  <c r="E20" i="16" s="1"/>
  <c r="D15" i="16"/>
  <c r="E15" i="16" s="1"/>
  <c r="E16" i="16" s="1"/>
  <c r="D11" i="16"/>
  <c r="E11" i="16" s="1"/>
  <c r="E12" i="16" s="1"/>
  <c r="D7" i="16"/>
  <c r="E7" i="16" s="1"/>
  <c r="E8" i="16" s="1"/>
  <c r="I37" i="17"/>
  <c r="I36" i="17"/>
  <c r="D29" i="17"/>
  <c r="E29" i="17" s="1"/>
  <c r="F29" i="17" s="1"/>
  <c r="D19" i="17"/>
  <c r="E19" i="17" s="1"/>
  <c r="E20" i="17" s="1"/>
  <c r="D15" i="17"/>
  <c r="E15" i="17" s="1"/>
  <c r="E16" i="17" s="1"/>
  <c r="D11" i="17"/>
  <c r="E11" i="17" s="1"/>
  <c r="E12" i="17" s="1"/>
  <c r="D7" i="17"/>
  <c r="E7" i="17" s="1"/>
  <c r="E8" i="17" s="1"/>
  <c r="I37" i="18"/>
  <c r="I36" i="18"/>
  <c r="D29" i="18"/>
  <c r="D19" i="18"/>
  <c r="E19" i="18" s="1"/>
  <c r="E20" i="18" s="1"/>
  <c r="D15" i="18"/>
  <c r="E15" i="18" s="1"/>
  <c r="E16" i="18" s="1"/>
  <c r="D11" i="18"/>
  <c r="E11" i="18" s="1"/>
  <c r="E12" i="18" s="1"/>
  <c r="D7" i="18"/>
  <c r="E7" i="18" s="1"/>
  <c r="E8" i="18" s="1"/>
  <c r="I37" i="11"/>
  <c r="I36" i="11"/>
  <c r="D29" i="11"/>
  <c r="E29" i="11" s="1"/>
  <c r="D19" i="11"/>
  <c r="E19" i="11" s="1"/>
  <c r="E20" i="11" s="1"/>
  <c r="D15" i="11"/>
  <c r="E15" i="11" s="1"/>
  <c r="E16" i="11" s="1"/>
  <c r="D11" i="11"/>
  <c r="E11" i="11" s="1"/>
  <c r="E12" i="11" s="1"/>
  <c r="D7" i="11"/>
  <c r="E7" i="11" s="1"/>
  <c r="E8" i="11" s="1"/>
  <c r="I37" i="10"/>
  <c r="I36" i="10"/>
  <c r="D29" i="10"/>
  <c r="E29" i="10" s="1"/>
  <c r="D19" i="10"/>
  <c r="E19" i="10" s="1"/>
  <c r="E20" i="10" s="1"/>
  <c r="D15" i="10"/>
  <c r="E15" i="10" s="1"/>
  <c r="E16" i="10" s="1"/>
  <c r="D11" i="10"/>
  <c r="E11" i="10" s="1"/>
  <c r="E12" i="10" s="1"/>
  <c r="D7" i="10"/>
  <c r="E7" i="10" s="1"/>
  <c r="E8" i="10" s="1"/>
  <c r="I37" i="9"/>
  <c r="I36" i="9"/>
  <c r="D29" i="9"/>
  <c r="D19" i="9"/>
  <c r="E19" i="9" s="1"/>
  <c r="E20" i="9" s="1"/>
  <c r="D15" i="9"/>
  <c r="E15" i="9" s="1"/>
  <c r="E16" i="9" s="1"/>
  <c r="D11" i="9"/>
  <c r="E11" i="9" s="1"/>
  <c r="E12" i="9" s="1"/>
  <c r="D7" i="9"/>
  <c r="E7" i="9" s="1"/>
  <c r="E8" i="9" s="1"/>
  <c r="I37" i="8"/>
  <c r="I36" i="8"/>
  <c r="D29" i="8"/>
  <c r="E29" i="8" s="1"/>
  <c r="F29" i="8" s="1"/>
  <c r="D19" i="8"/>
  <c r="E19" i="8" s="1"/>
  <c r="E20" i="8" s="1"/>
  <c r="D15" i="8"/>
  <c r="E15" i="8" s="1"/>
  <c r="E16" i="8" s="1"/>
  <c r="D11" i="8"/>
  <c r="E11" i="8" s="1"/>
  <c r="E12" i="8" s="1"/>
  <c r="I37" i="6"/>
  <c r="I36" i="6"/>
  <c r="D7" i="8"/>
  <c r="E7" i="8" s="1"/>
  <c r="E8" i="8" s="1"/>
  <c r="D29" i="6"/>
  <c r="D19" i="6"/>
  <c r="E19" i="6" s="1"/>
  <c r="E20" i="6" s="1"/>
  <c r="D15" i="6"/>
  <c r="E15" i="6" s="1"/>
  <c r="E16" i="6" s="1"/>
  <c r="D11" i="6"/>
  <c r="E11" i="6" s="1"/>
  <c r="E12" i="6" s="1"/>
  <c r="D7" i="6"/>
  <c r="E7" i="6" s="1"/>
  <c r="E8" i="6" s="1"/>
  <c r="D16" i="6" l="1"/>
  <c r="D20" i="15"/>
  <c r="F29" i="15"/>
  <c r="G29" i="15" s="1"/>
  <c r="H29" i="15" s="1"/>
  <c r="F19" i="15"/>
  <c r="F20" i="15" s="1"/>
  <c r="D16" i="15"/>
  <c r="F15" i="15"/>
  <c r="F16" i="15" s="1"/>
  <c r="D12" i="15"/>
  <c r="F11" i="15"/>
  <c r="F12" i="15" s="1"/>
  <c r="D8" i="15"/>
  <c r="F7" i="15"/>
  <c r="F8" i="15" s="1"/>
  <c r="G29" i="16"/>
  <c r="H29" i="16" s="1"/>
  <c r="D16" i="16"/>
  <c r="D20" i="16"/>
  <c r="F19" i="16"/>
  <c r="F20" i="16" s="1"/>
  <c r="D12" i="16"/>
  <c r="F15" i="16"/>
  <c r="F16" i="16" s="1"/>
  <c r="F11" i="16"/>
  <c r="F12" i="16" s="1"/>
  <c r="D8" i="16"/>
  <c r="F7" i="16"/>
  <c r="F8" i="16" s="1"/>
  <c r="G29" i="17"/>
  <c r="H29" i="17" s="1"/>
  <c r="D20" i="17"/>
  <c r="F19" i="17"/>
  <c r="F20" i="17" s="1"/>
  <c r="D16" i="17"/>
  <c r="F15" i="17"/>
  <c r="F16" i="17" s="1"/>
  <c r="D12" i="17"/>
  <c r="F11" i="17"/>
  <c r="F12" i="17" s="1"/>
  <c r="D8" i="17"/>
  <c r="F7" i="17"/>
  <c r="F8" i="17" s="1"/>
  <c r="E29" i="18"/>
  <c r="F29" i="18" s="1"/>
  <c r="G29" i="18" s="1"/>
  <c r="H29" i="18" s="1"/>
  <c r="D20" i="18"/>
  <c r="F19" i="18"/>
  <c r="F20" i="18" s="1"/>
  <c r="D16" i="18"/>
  <c r="F15" i="18"/>
  <c r="F16" i="18" s="1"/>
  <c r="D12" i="18"/>
  <c r="D8" i="18"/>
  <c r="F11" i="18"/>
  <c r="F12" i="18" s="1"/>
  <c r="F7" i="18"/>
  <c r="F8" i="18" s="1"/>
  <c r="F29" i="11"/>
  <c r="G29" i="11" s="1"/>
  <c r="H29" i="11" s="1"/>
  <c r="D16" i="11"/>
  <c r="D20" i="11"/>
  <c r="F19" i="11"/>
  <c r="F20" i="11" s="1"/>
  <c r="F15" i="11"/>
  <c r="F16" i="11" s="1"/>
  <c r="D12" i="11"/>
  <c r="F11" i="11"/>
  <c r="F12" i="11" s="1"/>
  <c r="D8" i="11"/>
  <c r="F7" i="11"/>
  <c r="F8" i="11" s="1"/>
  <c r="D20" i="10"/>
  <c r="F29" i="10"/>
  <c r="G29" i="10" s="1"/>
  <c r="H29" i="10" s="1"/>
  <c r="F19" i="10"/>
  <c r="F20" i="10" s="1"/>
  <c r="D16" i="10"/>
  <c r="F15" i="10"/>
  <c r="F16" i="10" s="1"/>
  <c r="D12" i="10"/>
  <c r="F11" i="10"/>
  <c r="F12" i="10" s="1"/>
  <c r="D8" i="10"/>
  <c r="F7" i="10"/>
  <c r="F8" i="10" s="1"/>
  <c r="E29" i="9"/>
  <c r="F29" i="9" s="1"/>
  <c r="G29" i="9" s="1"/>
  <c r="H29" i="9" s="1"/>
  <c r="D20" i="9"/>
  <c r="F19" i="9"/>
  <c r="F20" i="9" s="1"/>
  <c r="D16" i="9"/>
  <c r="F15" i="9"/>
  <c r="F16" i="9" s="1"/>
  <c r="D8" i="9"/>
  <c r="D12" i="9"/>
  <c r="F11" i="9"/>
  <c r="F12" i="9" s="1"/>
  <c r="F7" i="9"/>
  <c r="F8" i="9" s="1"/>
  <c r="G29" i="8"/>
  <c r="H29" i="8" s="1"/>
  <c r="D16" i="8"/>
  <c r="D20" i="8"/>
  <c r="F19" i="8"/>
  <c r="F20" i="8" s="1"/>
  <c r="F15" i="8"/>
  <c r="F16" i="8" s="1"/>
  <c r="D12" i="8"/>
  <c r="F11" i="8"/>
  <c r="F12" i="8" s="1"/>
  <c r="D8" i="8"/>
  <c r="D20" i="6"/>
  <c r="D8" i="6"/>
  <c r="D12" i="6"/>
  <c r="F7" i="8"/>
  <c r="F8" i="8" s="1"/>
  <c r="E29" i="6"/>
  <c r="F29" i="6" s="1"/>
  <c r="G29" i="6" s="1"/>
  <c r="H29" i="6" s="1"/>
  <c r="F19" i="6"/>
  <c r="F20" i="6" s="1"/>
  <c r="F15" i="6"/>
  <c r="F16" i="6" s="1"/>
  <c r="F11" i="6"/>
  <c r="F12" i="6" s="1"/>
  <c r="F7" i="6"/>
  <c r="F8" i="6" s="1"/>
  <c r="I29" i="15" l="1"/>
  <c r="G19" i="15"/>
  <c r="G20" i="15" s="1"/>
  <c r="G15" i="15"/>
  <c r="G16" i="15" s="1"/>
  <c r="G11" i="15"/>
  <c r="G12" i="15" s="1"/>
  <c r="G7" i="15"/>
  <c r="G8" i="15" s="1"/>
  <c r="I29" i="16"/>
  <c r="G19" i="16"/>
  <c r="G20" i="16" s="1"/>
  <c r="G15" i="16"/>
  <c r="G16" i="16" s="1"/>
  <c r="G11" i="16"/>
  <c r="G12" i="16" s="1"/>
  <c r="G7" i="16"/>
  <c r="G8" i="16" s="1"/>
  <c r="I29" i="17"/>
  <c r="G19" i="17"/>
  <c r="G20" i="17" s="1"/>
  <c r="G15" i="17"/>
  <c r="G16" i="17" s="1"/>
  <c r="G11" i="17"/>
  <c r="G12" i="17" s="1"/>
  <c r="G7" i="17"/>
  <c r="G8" i="17" s="1"/>
  <c r="I29" i="18"/>
  <c r="G19" i="18"/>
  <c r="G20" i="18" s="1"/>
  <c r="G15" i="18"/>
  <c r="G16" i="18" s="1"/>
  <c r="G11" i="18"/>
  <c r="G12" i="18" s="1"/>
  <c r="G7" i="18"/>
  <c r="G8" i="18" s="1"/>
  <c r="I29" i="11"/>
  <c r="G19" i="11"/>
  <c r="G20" i="11" s="1"/>
  <c r="G15" i="11"/>
  <c r="G16" i="11" s="1"/>
  <c r="G11" i="11"/>
  <c r="G12" i="11" s="1"/>
  <c r="G7" i="11"/>
  <c r="G8" i="11" s="1"/>
  <c r="I29" i="10"/>
  <c r="G19" i="10"/>
  <c r="G20" i="10" s="1"/>
  <c r="G15" i="10"/>
  <c r="G16" i="10" s="1"/>
  <c r="G11" i="10"/>
  <c r="G12" i="10" s="1"/>
  <c r="G7" i="10"/>
  <c r="G8" i="10" s="1"/>
  <c r="I29" i="9"/>
  <c r="G19" i="9"/>
  <c r="G20" i="9" s="1"/>
  <c r="G15" i="9"/>
  <c r="G16" i="9" s="1"/>
  <c r="G11" i="9"/>
  <c r="G12" i="9" s="1"/>
  <c r="G7" i="9"/>
  <c r="G8" i="9" s="1"/>
  <c r="I29" i="8"/>
  <c r="G19" i="8"/>
  <c r="G20" i="8" s="1"/>
  <c r="G15" i="8"/>
  <c r="G16" i="8" s="1"/>
  <c r="G11" i="8"/>
  <c r="G12" i="8" s="1"/>
  <c r="G7" i="8"/>
  <c r="G8" i="8" s="1"/>
  <c r="I29" i="6"/>
  <c r="G19" i="6"/>
  <c r="G20" i="6" s="1"/>
  <c r="G15" i="6"/>
  <c r="G16" i="6" s="1"/>
  <c r="G11" i="6"/>
  <c r="G12" i="6" s="1"/>
  <c r="G7" i="6"/>
  <c r="G8" i="6" s="1"/>
  <c r="H19" i="15" l="1"/>
  <c r="H20" i="15" s="1"/>
  <c r="I20" i="15" s="1"/>
  <c r="H15" i="15"/>
  <c r="H16" i="15" s="1"/>
  <c r="I16" i="15" s="1"/>
  <c r="H11" i="15"/>
  <c r="H12" i="15" s="1"/>
  <c r="I12" i="15" s="1"/>
  <c r="H7" i="15"/>
  <c r="H8" i="15" s="1"/>
  <c r="I8" i="15" s="1"/>
  <c r="H19" i="16"/>
  <c r="H20" i="16" s="1"/>
  <c r="H15" i="16"/>
  <c r="H16" i="16" s="1"/>
  <c r="I16" i="16" s="1"/>
  <c r="H11" i="16"/>
  <c r="H7" i="16"/>
  <c r="H8" i="16" s="1"/>
  <c r="H19" i="17"/>
  <c r="H20" i="17" s="1"/>
  <c r="I20" i="17" s="1"/>
  <c r="H15" i="17"/>
  <c r="H11" i="17"/>
  <c r="H12" i="17" s="1"/>
  <c r="I12" i="17" s="1"/>
  <c r="H7" i="17"/>
  <c r="H8" i="17" s="1"/>
  <c r="I8" i="17" s="1"/>
  <c r="H19" i="18"/>
  <c r="H20" i="18" s="1"/>
  <c r="I20" i="18" s="1"/>
  <c r="H15" i="18"/>
  <c r="H16" i="18" s="1"/>
  <c r="H11" i="18"/>
  <c r="H12" i="18" s="1"/>
  <c r="H7" i="18"/>
  <c r="H8" i="18" s="1"/>
  <c r="H19" i="11"/>
  <c r="H20" i="11" s="1"/>
  <c r="I20" i="11" s="1"/>
  <c r="H15" i="11"/>
  <c r="H16" i="11" s="1"/>
  <c r="H11" i="11"/>
  <c r="H12" i="11" s="1"/>
  <c r="I12" i="11" s="1"/>
  <c r="H7" i="11"/>
  <c r="H8" i="11" s="1"/>
  <c r="I8" i="11" s="1"/>
  <c r="H19" i="10"/>
  <c r="H20" i="10" s="1"/>
  <c r="H15" i="10"/>
  <c r="H16" i="10" s="1"/>
  <c r="I16" i="10" s="1"/>
  <c r="H11" i="10"/>
  <c r="H12" i="10" s="1"/>
  <c r="I12" i="10" s="1"/>
  <c r="H7" i="10"/>
  <c r="H8" i="10" s="1"/>
  <c r="I8" i="10" s="1"/>
  <c r="H19" i="9"/>
  <c r="H15" i="9"/>
  <c r="H16" i="9" s="1"/>
  <c r="I16" i="9" s="1"/>
  <c r="H11" i="9"/>
  <c r="H7" i="9"/>
  <c r="H8" i="9" s="1"/>
  <c r="H19" i="8"/>
  <c r="H20" i="8" s="1"/>
  <c r="I20" i="8" s="1"/>
  <c r="H15" i="8"/>
  <c r="H16" i="8" s="1"/>
  <c r="I16" i="8" s="1"/>
  <c r="H11" i="8"/>
  <c r="H12" i="8" s="1"/>
  <c r="H7" i="8"/>
  <c r="H8" i="8" s="1"/>
  <c r="I8" i="8" s="1"/>
  <c r="H19" i="6"/>
  <c r="H20" i="6" s="1"/>
  <c r="I20" i="6" s="1"/>
  <c r="H15" i="6"/>
  <c r="H16" i="6" s="1"/>
  <c r="H11" i="6"/>
  <c r="H12" i="6" s="1"/>
  <c r="H7" i="6"/>
  <c r="H8" i="6" s="1"/>
  <c r="I15" i="10" l="1"/>
  <c r="I19" i="11"/>
  <c r="I19" i="15"/>
  <c r="I15" i="15"/>
  <c r="I11" i="15"/>
  <c r="I7" i="15"/>
  <c r="I15" i="16"/>
  <c r="I20" i="16"/>
  <c r="I19" i="16"/>
  <c r="H12" i="16"/>
  <c r="I12" i="16" s="1"/>
  <c r="I11" i="16"/>
  <c r="I7" i="16"/>
  <c r="I8" i="16"/>
  <c r="I11" i="17"/>
  <c r="I19" i="17"/>
  <c r="H16" i="17"/>
  <c r="I16" i="17" s="1"/>
  <c r="I15" i="17"/>
  <c r="I7" i="17"/>
  <c r="I19" i="18"/>
  <c r="I15" i="18"/>
  <c r="I16" i="18"/>
  <c r="I12" i="18"/>
  <c r="I11" i="18"/>
  <c r="I8" i="18"/>
  <c r="I7" i="18"/>
  <c r="I11" i="11"/>
  <c r="I16" i="11"/>
  <c r="I15" i="11"/>
  <c r="I7" i="11"/>
  <c r="I7" i="10"/>
  <c r="I20" i="10"/>
  <c r="I19" i="10"/>
  <c r="I11" i="10"/>
  <c r="I15" i="9"/>
  <c r="H20" i="9"/>
  <c r="I20" i="9" s="1"/>
  <c r="I19" i="9"/>
  <c r="H12" i="9"/>
  <c r="I12" i="9" s="1"/>
  <c r="I11" i="9"/>
  <c r="I8" i="9"/>
  <c r="I7" i="9"/>
  <c r="I19" i="8"/>
  <c r="I15" i="8"/>
  <c r="I7" i="8"/>
  <c r="I12" i="8"/>
  <c r="I11" i="8"/>
  <c r="I16" i="6"/>
  <c r="I19" i="6"/>
  <c r="I15" i="6"/>
  <c r="I8" i="6"/>
  <c r="I7" i="6"/>
  <c r="I12" i="6"/>
  <c r="I11" i="6"/>
  <c r="M6" i="6" l="1"/>
  <c r="D3" i="6"/>
  <c r="B59" i="6"/>
  <c r="D17" i="6"/>
  <c r="D18" i="6" l="1"/>
  <c r="E3" i="6"/>
  <c r="E17" i="6"/>
  <c r="G31" i="4"/>
  <c r="F31" i="4"/>
  <c r="E31" i="4"/>
  <c r="D31" i="4"/>
  <c r="C31" i="4"/>
  <c r="I38" i="15"/>
  <c r="I38" i="16"/>
  <c r="I38" i="17"/>
  <c r="I38" i="18"/>
  <c r="I38" i="11"/>
  <c r="I38" i="10"/>
  <c r="I38" i="9"/>
  <c r="I38" i="8"/>
  <c r="I38" i="6"/>
  <c r="H31" i="4" l="1"/>
  <c r="F20" i="14"/>
  <c r="D28" i="8" l="1"/>
  <c r="D21" i="8"/>
  <c r="D17" i="8"/>
  <c r="E17" i="8" l="1"/>
  <c r="E28" i="8"/>
  <c r="F17" i="14"/>
  <c r="H76" i="6" l="1"/>
  <c r="H70" i="6"/>
  <c r="H68" i="6"/>
  <c r="H64" i="8"/>
  <c r="H58" i="8"/>
  <c r="H56" i="8"/>
  <c r="H64" i="9"/>
  <c r="H58" i="9"/>
  <c r="H56" i="9"/>
  <c r="H64" i="10"/>
  <c r="H58" i="10"/>
  <c r="H56" i="10"/>
  <c r="H64" i="11"/>
  <c r="H58" i="11"/>
  <c r="H56" i="11"/>
  <c r="H64" i="18"/>
  <c r="H58" i="18"/>
  <c r="H56" i="18"/>
  <c r="H64" i="17"/>
  <c r="H58" i="17"/>
  <c r="H56" i="17"/>
  <c r="H64" i="16"/>
  <c r="H58" i="16"/>
  <c r="H56" i="16"/>
  <c r="I79" i="13"/>
  <c r="I78" i="13"/>
  <c r="I71" i="13"/>
  <c r="I70" i="13"/>
  <c r="I69" i="13"/>
  <c r="I68" i="13"/>
  <c r="I67" i="13"/>
  <c r="I66" i="13"/>
  <c r="D65" i="13"/>
  <c r="I64" i="13"/>
  <c r="I63" i="13"/>
  <c r="I62" i="13"/>
  <c r="D60" i="13"/>
  <c r="D61" i="13" s="1"/>
  <c r="D58" i="13"/>
  <c r="D59" i="13" s="1"/>
  <c r="H57" i="13"/>
  <c r="D56" i="13"/>
  <c r="D57" i="13" s="1"/>
  <c r="D54" i="13"/>
  <c r="E54" i="13" s="1"/>
  <c r="D52" i="13"/>
  <c r="D53" i="13" s="1"/>
  <c r="H51" i="13"/>
  <c r="D50" i="13"/>
  <c r="D51" i="13" s="1"/>
  <c r="H49" i="13"/>
  <c r="D48" i="13"/>
  <c r="E48" i="13" s="1"/>
  <c r="A33" i="13"/>
  <c r="I29" i="13"/>
  <c r="I28" i="13"/>
  <c r="I27" i="13"/>
  <c r="I26" i="13"/>
  <c r="I25" i="13"/>
  <c r="I24" i="13"/>
  <c r="D23" i="13"/>
  <c r="E23" i="13" s="1"/>
  <c r="F23" i="13" s="1"/>
  <c r="I22" i="13"/>
  <c r="I21" i="13"/>
  <c r="I20" i="13"/>
  <c r="D18" i="13"/>
  <c r="D19" i="13" s="1"/>
  <c r="D16" i="13"/>
  <c r="E16" i="13" s="1"/>
  <c r="D14" i="13"/>
  <c r="D12" i="13"/>
  <c r="D13" i="13" s="1"/>
  <c r="D10" i="13"/>
  <c r="D11" i="13" s="1"/>
  <c r="M9" i="13"/>
  <c r="D8" i="13"/>
  <c r="D6" i="13"/>
  <c r="E6" i="13" s="1"/>
  <c r="F6" i="13" s="1"/>
  <c r="I79" i="12"/>
  <c r="I78" i="12"/>
  <c r="I71" i="12"/>
  <c r="I70" i="12"/>
  <c r="I69" i="12"/>
  <c r="I68" i="12"/>
  <c r="I67" i="12"/>
  <c r="I66" i="12"/>
  <c r="D65" i="12"/>
  <c r="I64" i="12"/>
  <c r="I63" i="12"/>
  <c r="I62" i="12"/>
  <c r="D60" i="12"/>
  <c r="E60" i="12" s="1"/>
  <c r="D58" i="12"/>
  <c r="D59" i="12" s="1"/>
  <c r="H57" i="12"/>
  <c r="D56" i="12"/>
  <c r="E56" i="12" s="1"/>
  <c r="E57" i="12" s="1"/>
  <c r="D54" i="12"/>
  <c r="E54" i="12" s="1"/>
  <c r="D52" i="12"/>
  <c r="D53" i="12" s="1"/>
  <c r="H51" i="12"/>
  <c r="D50" i="12"/>
  <c r="E50" i="12" s="1"/>
  <c r="H49" i="12"/>
  <c r="D48" i="12"/>
  <c r="D49" i="12" s="1"/>
  <c r="A33" i="12"/>
  <c r="I29" i="12"/>
  <c r="I28" i="12"/>
  <c r="I27" i="12"/>
  <c r="I26" i="12"/>
  <c r="I25" i="12"/>
  <c r="I24" i="12"/>
  <c r="D23" i="12"/>
  <c r="E23" i="12" s="1"/>
  <c r="F23" i="12" s="1"/>
  <c r="I22" i="12"/>
  <c r="I21" i="12"/>
  <c r="I20" i="12"/>
  <c r="D18" i="12"/>
  <c r="E18" i="12" s="1"/>
  <c r="E19" i="12" s="1"/>
  <c r="D16" i="12"/>
  <c r="E16" i="12" s="1"/>
  <c r="D14" i="12"/>
  <c r="D15" i="12" s="1"/>
  <c r="D12" i="12"/>
  <c r="D13" i="12" s="1"/>
  <c r="D10" i="12"/>
  <c r="D11" i="12" s="1"/>
  <c r="M9" i="12"/>
  <c r="D8" i="12"/>
  <c r="D6" i="12"/>
  <c r="E6" i="12" s="1"/>
  <c r="H64" i="15"/>
  <c r="H58" i="15"/>
  <c r="H56" i="15"/>
  <c r="E58" i="12" l="1"/>
  <c r="F58" i="12" s="1"/>
  <c r="E10" i="13"/>
  <c r="E11" i="13" s="1"/>
  <c r="D7" i="13"/>
  <c r="E10" i="12"/>
  <c r="E11" i="12" s="1"/>
  <c r="D17" i="12"/>
  <c r="D19" i="12"/>
  <c r="D17" i="13"/>
  <c r="E12" i="12"/>
  <c r="F12" i="12" s="1"/>
  <c r="G12" i="12" s="1"/>
  <c r="D55" i="12"/>
  <c r="D15" i="13"/>
  <c r="E14" i="13"/>
  <c r="E15" i="13" s="1"/>
  <c r="E14" i="12"/>
  <c r="E15" i="12" s="1"/>
  <c r="D57" i="12"/>
  <c r="F10" i="13"/>
  <c r="F11" i="13" s="1"/>
  <c r="E52" i="13"/>
  <c r="E53" i="13" s="1"/>
  <c r="E18" i="13"/>
  <c r="E19" i="13" s="1"/>
  <c r="E60" i="13"/>
  <c r="E61" i="13" s="1"/>
  <c r="E52" i="12"/>
  <c r="E53" i="12" s="1"/>
  <c r="E59" i="12"/>
  <c r="D51" i="12"/>
  <c r="D61" i="12"/>
  <c r="D55" i="13"/>
  <c r="F60" i="13"/>
  <c r="F61" i="13" s="1"/>
  <c r="E50" i="13"/>
  <c r="E56" i="13"/>
  <c r="F56" i="13" s="1"/>
  <c r="F57" i="13" s="1"/>
  <c r="F54" i="13"/>
  <c r="E55" i="13"/>
  <c r="F16" i="13"/>
  <c r="E17" i="13"/>
  <c r="G6" i="13"/>
  <c r="F7" i="13"/>
  <c r="D9" i="13"/>
  <c r="D34" i="13" s="1"/>
  <c r="E8" i="13"/>
  <c r="E49" i="13"/>
  <c r="F48" i="13"/>
  <c r="G23" i="13"/>
  <c r="E7" i="13"/>
  <c r="E12" i="13"/>
  <c r="E58" i="13"/>
  <c r="D49" i="13"/>
  <c r="E65" i="13"/>
  <c r="F60" i="12"/>
  <c r="E61" i="12"/>
  <c r="F16" i="12"/>
  <c r="E17" i="12"/>
  <c r="D9" i="12"/>
  <c r="E8" i="12"/>
  <c r="F50" i="12"/>
  <c r="E51" i="12"/>
  <c r="F54" i="12"/>
  <c r="E55" i="12"/>
  <c r="E7" i="12"/>
  <c r="F6" i="12"/>
  <c r="G58" i="12"/>
  <c r="F59" i="12"/>
  <c r="D7" i="12"/>
  <c r="E48" i="12"/>
  <c r="G23" i="12"/>
  <c r="F18" i="12"/>
  <c r="F56" i="12"/>
  <c r="E65" i="12"/>
  <c r="G10" i="13" l="1"/>
  <c r="F52" i="13"/>
  <c r="F10" i="12"/>
  <c r="F11" i="12" s="1"/>
  <c r="E13" i="12"/>
  <c r="G10" i="12"/>
  <c r="F13" i="12"/>
  <c r="F14" i="12"/>
  <c r="F15" i="12" s="1"/>
  <c r="G56" i="13"/>
  <c r="G57" i="13" s="1"/>
  <c r="D73" i="12"/>
  <c r="F14" i="13"/>
  <c r="G14" i="13" s="1"/>
  <c r="F52" i="12"/>
  <c r="F18" i="13"/>
  <c r="F19" i="13" s="1"/>
  <c r="D74" i="12"/>
  <c r="G60" i="13"/>
  <c r="G61" i="13" s="1"/>
  <c r="E57" i="13"/>
  <c r="F50" i="13"/>
  <c r="E51" i="13"/>
  <c r="F49" i="13"/>
  <c r="G48" i="13"/>
  <c r="I48" i="13" s="1"/>
  <c r="F65" i="13"/>
  <c r="G16" i="13"/>
  <c r="F17" i="13"/>
  <c r="F53" i="13"/>
  <c r="G52" i="13"/>
  <c r="G11" i="13"/>
  <c r="H10" i="13"/>
  <c r="E13" i="13"/>
  <c r="F12" i="13"/>
  <c r="D35" i="13"/>
  <c r="G7" i="13"/>
  <c r="H6" i="13"/>
  <c r="D73" i="13"/>
  <c r="F8" i="13"/>
  <c r="E9" i="13"/>
  <c r="H23" i="13"/>
  <c r="D74" i="13"/>
  <c r="E59" i="13"/>
  <c r="F58" i="13"/>
  <c r="G54" i="13"/>
  <c r="F55" i="13"/>
  <c r="F55" i="12"/>
  <c r="G54" i="12"/>
  <c r="F19" i="12"/>
  <c r="G18" i="12"/>
  <c r="G11" i="12"/>
  <c r="H10" i="12"/>
  <c r="H11" i="12" s="1"/>
  <c r="G50" i="12"/>
  <c r="G51" i="12" s="1"/>
  <c r="F51" i="12"/>
  <c r="G6" i="12"/>
  <c r="F7" i="12"/>
  <c r="G16" i="12"/>
  <c r="F17" i="12"/>
  <c r="E49" i="12"/>
  <c r="E74" i="12" s="1"/>
  <c r="F48" i="12"/>
  <c r="F65" i="12"/>
  <c r="D34" i="12"/>
  <c r="D35" i="12"/>
  <c r="E9" i="12"/>
  <c r="F8" i="12"/>
  <c r="F53" i="12"/>
  <c r="G52" i="12"/>
  <c r="H58" i="12"/>
  <c r="H59" i="12" s="1"/>
  <c r="G59" i="12"/>
  <c r="F57" i="12"/>
  <c r="G56" i="12"/>
  <c r="H23" i="12"/>
  <c r="I23" i="12"/>
  <c r="H12" i="12"/>
  <c r="G13" i="12"/>
  <c r="F61" i="12"/>
  <c r="G60" i="12"/>
  <c r="F15" i="13" l="1"/>
  <c r="G14" i="12"/>
  <c r="I56" i="13"/>
  <c r="G18" i="13"/>
  <c r="G19" i="13" s="1"/>
  <c r="E34" i="13"/>
  <c r="I57" i="13"/>
  <c r="I51" i="12"/>
  <c r="E73" i="12"/>
  <c r="I50" i="12"/>
  <c r="I59" i="12"/>
  <c r="H60" i="13"/>
  <c r="G50" i="13"/>
  <c r="G51" i="13" s="1"/>
  <c r="F51" i="13"/>
  <c r="I51" i="13" s="1"/>
  <c r="E74" i="13"/>
  <c r="G15" i="13"/>
  <c r="H14" i="13"/>
  <c r="H15" i="13" s="1"/>
  <c r="H16" i="13"/>
  <c r="H17" i="13" s="1"/>
  <c r="G17" i="13"/>
  <c r="E35" i="13"/>
  <c r="G58" i="13"/>
  <c r="F59" i="13"/>
  <c r="F73" i="13" s="1"/>
  <c r="G65" i="13"/>
  <c r="H11" i="13"/>
  <c r="I11" i="13" s="1"/>
  <c r="I10" i="13"/>
  <c r="G8" i="13"/>
  <c r="F9" i="13"/>
  <c r="H18" i="13"/>
  <c r="H19" i="13" s="1"/>
  <c r="G12" i="13"/>
  <c r="F13" i="13"/>
  <c r="E73" i="13"/>
  <c r="I23" i="13"/>
  <c r="H7" i="13"/>
  <c r="I7" i="13" s="1"/>
  <c r="I6" i="13"/>
  <c r="G49" i="13"/>
  <c r="I49" i="13" s="1"/>
  <c r="H54" i="13"/>
  <c r="H55" i="13" s="1"/>
  <c r="G55" i="13"/>
  <c r="G53" i="13"/>
  <c r="H52" i="13"/>
  <c r="H13" i="12"/>
  <c r="I13" i="12" s="1"/>
  <c r="I12" i="12"/>
  <c r="I10" i="12"/>
  <c r="H52" i="12"/>
  <c r="I52" i="12" s="1"/>
  <c r="G53" i="12"/>
  <c r="G7" i="12"/>
  <c r="H6" i="12"/>
  <c r="G19" i="12"/>
  <c r="H18" i="12"/>
  <c r="H54" i="12"/>
  <c r="H55" i="12" s="1"/>
  <c r="G55" i="12"/>
  <c r="F9" i="12"/>
  <c r="F35" i="12" s="1"/>
  <c r="G8" i="12"/>
  <c r="H16" i="12"/>
  <c r="H17" i="12" s="1"/>
  <c r="G17" i="12"/>
  <c r="E34" i="12"/>
  <c r="E35" i="12"/>
  <c r="G65" i="12"/>
  <c r="I11" i="12"/>
  <c r="I58" i="12"/>
  <c r="G61" i="12"/>
  <c r="H60" i="12"/>
  <c r="G57" i="12"/>
  <c r="I57" i="12" s="1"/>
  <c r="I56" i="12"/>
  <c r="F49" i="12"/>
  <c r="F73" i="12" s="1"/>
  <c r="G48" i="12"/>
  <c r="H14" i="12"/>
  <c r="G15" i="12"/>
  <c r="I19" i="13" l="1"/>
  <c r="I17" i="13"/>
  <c r="I54" i="13"/>
  <c r="I17" i="12"/>
  <c r="I16" i="12"/>
  <c r="I55" i="13"/>
  <c r="F34" i="13"/>
  <c r="I16" i="13"/>
  <c r="I15" i="13"/>
  <c r="I55" i="12"/>
  <c r="I50" i="13"/>
  <c r="H61" i="13"/>
  <c r="I61" i="13" s="1"/>
  <c r="I60" i="13"/>
  <c r="H8" i="13"/>
  <c r="H9" i="13" s="1"/>
  <c r="G9" i="13"/>
  <c r="H12" i="13"/>
  <c r="G13" i="13"/>
  <c r="I65" i="13"/>
  <c r="I18" i="13"/>
  <c r="F74" i="13"/>
  <c r="I14" i="13"/>
  <c r="H58" i="13"/>
  <c r="G59" i="13"/>
  <c r="F35" i="13"/>
  <c r="H53" i="13"/>
  <c r="I53" i="13" s="1"/>
  <c r="I52" i="13"/>
  <c r="H15" i="12"/>
  <c r="I15" i="12" s="1"/>
  <c r="I14" i="12"/>
  <c r="F74" i="12"/>
  <c r="H19" i="12"/>
  <c r="I19" i="12" s="1"/>
  <c r="I18" i="12"/>
  <c r="F34" i="12"/>
  <c r="I65" i="12"/>
  <c r="G49" i="12"/>
  <c r="I49" i="12" s="1"/>
  <c r="H53" i="12"/>
  <c r="I53" i="12" s="1"/>
  <c r="H7" i="12"/>
  <c r="I6" i="12"/>
  <c r="I54" i="12"/>
  <c r="H61" i="12"/>
  <c r="I60" i="12"/>
  <c r="H8" i="12"/>
  <c r="H9" i="12" s="1"/>
  <c r="G9" i="12"/>
  <c r="G34" i="12" s="1"/>
  <c r="I48" i="12"/>
  <c r="I9" i="12" l="1"/>
  <c r="H34" i="12"/>
  <c r="G35" i="12"/>
  <c r="G34" i="13"/>
  <c r="G74" i="12"/>
  <c r="H74" i="12"/>
  <c r="I74" i="12" s="1"/>
  <c r="I61" i="12"/>
  <c r="H59" i="13"/>
  <c r="H74" i="13" s="1"/>
  <c r="I58" i="13"/>
  <c r="H13" i="13"/>
  <c r="I13" i="13" s="1"/>
  <c r="I12" i="13"/>
  <c r="G35" i="13"/>
  <c r="G74" i="13"/>
  <c r="G73" i="13"/>
  <c r="I8" i="13"/>
  <c r="I9" i="13"/>
  <c r="I7" i="12"/>
  <c r="I34" i="12"/>
  <c r="H35" i="12"/>
  <c r="I8" i="12"/>
  <c r="H73" i="12"/>
  <c r="G73" i="12"/>
  <c r="H34" i="13" l="1"/>
  <c r="I34" i="13" s="1"/>
  <c r="I74" i="13"/>
  <c r="I59" i="13"/>
  <c r="H73" i="13"/>
  <c r="H35" i="13"/>
  <c r="I35" i="12"/>
  <c r="I73" i="12"/>
  <c r="I35" i="13" l="1"/>
  <c r="I73" i="13"/>
  <c r="B55" i="6"/>
  <c r="B40" i="12" l="1"/>
  <c r="B40" i="13"/>
  <c r="B47" i="17"/>
  <c r="B94" i="6"/>
  <c r="B82" i="11" s="1"/>
  <c r="B36" i="13"/>
  <c r="B36" i="12"/>
  <c r="B47" i="18"/>
  <c r="B43" i="18"/>
  <c r="B43" i="10"/>
  <c r="B43" i="17"/>
  <c r="B47" i="10"/>
  <c r="B96" i="6"/>
  <c r="B43" i="16"/>
  <c r="B47" i="9"/>
  <c r="B43" i="15"/>
  <c r="B47" i="8"/>
  <c r="B47" i="11"/>
  <c r="B43" i="8"/>
  <c r="B47" i="15"/>
  <c r="B43" i="9"/>
  <c r="B47" i="16"/>
  <c r="B43" i="11"/>
  <c r="I86" i="15"/>
  <c r="I85" i="15"/>
  <c r="I78" i="15"/>
  <c r="I77" i="15"/>
  <c r="I76" i="15"/>
  <c r="I75" i="15"/>
  <c r="I74" i="15"/>
  <c r="I73" i="15"/>
  <c r="D72" i="15"/>
  <c r="E72" i="15" s="1"/>
  <c r="I71" i="15"/>
  <c r="I70" i="15"/>
  <c r="I69" i="15"/>
  <c r="D67" i="15"/>
  <c r="D65" i="15"/>
  <c r="D66" i="15" s="1"/>
  <c r="D63" i="15"/>
  <c r="D64" i="15" s="1"/>
  <c r="D61" i="15"/>
  <c r="D59" i="15"/>
  <c r="D60" i="15" s="1"/>
  <c r="D57" i="15"/>
  <c r="D55" i="15"/>
  <c r="I86" i="16"/>
  <c r="I85" i="16"/>
  <c r="I78" i="16"/>
  <c r="I77" i="16"/>
  <c r="I76" i="16"/>
  <c r="I75" i="16"/>
  <c r="I74" i="16"/>
  <c r="I73" i="16"/>
  <c r="D72" i="16"/>
  <c r="E72" i="16" s="1"/>
  <c r="I71" i="16"/>
  <c r="I70" i="16"/>
  <c r="I69" i="16"/>
  <c r="D67" i="16"/>
  <c r="D65" i="16"/>
  <c r="D63" i="16"/>
  <c r="D64" i="16" s="1"/>
  <c r="D61" i="16"/>
  <c r="D62" i="16" s="1"/>
  <c r="D59" i="16"/>
  <c r="D60" i="16" s="1"/>
  <c r="D57" i="16"/>
  <c r="D58" i="16" s="1"/>
  <c r="D55" i="16"/>
  <c r="D56" i="16" s="1"/>
  <c r="I86" i="17"/>
  <c r="I85" i="17"/>
  <c r="I78" i="17"/>
  <c r="I77" i="17"/>
  <c r="I76" i="17"/>
  <c r="I75" i="17"/>
  <c r="I74" i="17"/>
  <c r="I73" i="17"/>
  <c r="D72" i="17"/>
  <c r="I71" i="17"/>
  <c r="I70" i="17"/>
  <c r="I69" i="17"/>
  <c r="D67" i="17"/>
  <c r="D65" i="17"/>
  <c r="D66" i="17" s="1"/>
  <c r="D63" i="17"/>
  <c r="D64" i="17" s="1"/>
  <c r="D61" i="17"/>
  <c r="D62" i="17" s="1"/>
  <c r="D59" i="17"/>
  <c r="D60" i="17" s="1"/>
  <c r="D57" i="17"/>
  <c r="D58" i="17" s="1"/>
  <c r="D55" i="17"/>
  <c r="D56" i="17" s="1"/>
  <c r="I86" i="18"/>
  <c r="I85" i="18"/>
  <c r="I78" i="18"/>
  <c r="I77" i="18"/>
  <c r="I76" i="18"/>
  <c r="I75" i="18"/>
  <c r="I74" i="18"/>
  <c r="I73" i="18"/>
  <c r="D72" i="18"/>
  <c r="I71" i="18"/>
  <c r="I70" i="18"/>
  <c r="I69" i="18"/>
  <c r="D67" i="18"/>
  <c r="D65" i="18"/>
  <c r="D66" i="18" s="1"/>
  <c r="D63" i="18"/>
  <c r="D64" i="18" s="1"/>
  <c r="D61" i="18"/>
  <c r="D62" i="18" s="1"/>
  <c r="D59" i="18"/>
  <c r="D60" i="18" s="1"/>
  <c r="D57" i="18"/>
  <c r="D58" i="18" s="1"/>
  <c r="D55" i="18"/>
  <c r="D56" i="18" s="1"/>
  <c r="I86" i="11"/>
  <c r="I85" i="11"/>
  <c r="I78" i="11"/>
  <c r="I77" i="11"/>
  <c r="I76" i="11"/>
  <c r="I75" i="11"/>
  <c r="I74" i="11"/>
  <c r="I73" i="11"/>
  <c r="D72" i="11"/>
  <c r="I71" i="11"/>
  <c r="I70" i="11"/>
  <c r="I69" i="11"/>
  <c r="D67" i="11"/>
  <c r="D65" i="11"/>
  <c r="D66" i="11" s="1"/>
  <c r="D63" i="11"/>
  <c r="D64" i="11" s="1"/>
  <c r="D61" i="11"/>
  <c r="D62" i="11" s="1"/>
  <c r="D59" i="11"/>
  <c r="D60" i="11" s="1"/>
  <c r="D57" i="11"/>
  <c r="D58" i="11" s="1"/>
  <c r="D55" i="11"/>
  <c r="I86" i="10"/>
  <c r="I85" i="10"/>
  <c r="I78" i="10"/>
  <c r="I77" i="10"/>
  <c r="I76" i="10"/>
  <c r="I75" i="10"/>
  <c r="I74" i="10"/>
  <c r="I73" i="10"/>
  <c r="D72" i="10"/>
  <c r="I71" i="10"/>
  <c r="I70" i="10"/>
  <c r="I69" i="10"/>
  <c r="D67" i="10"/>
  <c r="D65" i="10"/>
  <c r="D66" i="10" s="1"/>
  <c r="D63" i="10"/>
  <c r="D64" i="10" s="1"/>
  <c r="D61" i="10"/>
  <c r="D62" i="10" s="1"/>
  <c r="D59" i="10"/>
  <c r="D60" i="10" s="1"/>
  <c r="D57" i="10"/>
  <c r="D58" i="10" s="1"/>
  <c r="D55" i="10"/>
  <c r="D56" i="10" s="1"/>
  <c r="I86" i="9"/>
  <c r="I85" i="9"/>
  <c r="I78" i="9"/>
  <c r="I77" i="9"/>
  <c r="I76" i="9"/>
  <c r="I75" i="9"/>
  <c r="I74" i="9"/>
  <c r="I73" i="9"/>
  <c r="D72" i="9"/>
  <c r="I71" i="9"/>
  <c r="I70" i="9"/>
  <c r="I69" i="9"/>
  <c r="D67" i="9"/>
  <c r="D65" i="9"/>
  <c r="D66" i="9" s="1"/>
  <c r="D63" i="9"/>
  <c r="D64" i="9" s="1"/>
  <c r="D61" i="9"/>
  <c r="D62" i="9" s="1"/>
  <c r="D59" i="9"/>
  <c r="D60" i="9" s="1"/>
  <c r="D57" i="9"/>
  <c r="D58" i="9" s="1"/>
  <c r="D55" i="9"/>
  <c r="I86" i="8"/>
  <c r="I85" i="8"/>
  <c r="I78" i="8"/>
  <c r="I77" i="8"/>
  <c r="I76" i="8"/>
  <c r="I75" i="8"/>
  <c r="I74" i="8"/>
  <c r="I73" i="8"/>
  <c r="D72" i="8"/>
  <c r="I71" i="8"/>
  <c r="I70" i="8"/>
  <c r="I69" i="8"/>
  <c r="D67" i="8"/>
  <c r="D65" i="8"/>
  <c r="D66" i="8" s="1"/>
  <c r="D63" i="8"/>
  <c r="D64" i="8" s="1"/>
  <c r="D61" i="8"/>
  <c r="D62" i="8" s="1"/>
  <c r="D59" i="8"/>
  <c r="D60" i="8" s="1"/>
  <c r="D57" i="8"/>
  <c r="D58" i="8" s="1"/>
  <c r="D55" i="8"/>
  <c r="D56" i="8" s="1"/>
  <c r="I98" i="6"/>
  <c r="I97" i="6"/>
  <c r="I90" i="6"/>
  <c r="I89" i="6"/>
  <c r="I88" i="6"/>
  <c r="I87" i="6"/>
  <c r="I86" i="6"/>
  <c r="I85" i="6"/>
  <c r="D84" i="6"/>
  <c r="E84" i="6" s="1"/>
  <c r="I83" i="6"/>
  <c r="I82" i="6"/>
  <c r="I81" i="6"/>
  <c r="D79" i="6"/>
  <c r="D77" i="6"/>
  <c r="D78" i="6" s="1"/>
  <c r="D75" i="6"/>
  <c r="D76" i="6" s="1"/>
  <c r="D73" i="6"/>
  <c r="D74" i="6" s="1"/>
  <c r="D71" i="6"/>
  <c r="D72" i="6" s="1"/>
  <c r="D69" i="6"/>
  <c r="D67" i="6"/>
  <c r="D68" i="6" s="1"/>
  <c r="E59" i="10" l="1"/>
  <c r="E60" i="10" s="1"/>
  <c r="B82" i="8"/>
  <c r="B82" i="18"/>
  <c r="B82" i="9"/>
  <c r="B82" i="15"/>
  <c r="E59" i="18"/>
  <c r="F59" i="18" s="1"/>
  <c r="B82" i="17"/>
  <c r="B77" i="13"/>
  <c r="B77" i="12"/>
  <c r="D40" i="13"/>
  <c r="D41" i="13" s="1"/>
  <c r="E40" i="13"/>
  <c r="E41" i="13" s="1"/>
  <c r="F40" i="13"/>
  <c r="F41" i="13" s="1"/>
  <c r="G40" i="13"/>
  <c r="G41" i="13" s="1"/>
  <c r="H40" i="13"/>
  <c r="D40" i="12"/>
  <c r="E40" i="12"/>
  <c r="E41" i="12" s="1"/>
  <c r="F40" i="12"/>
  <c r="F41" i="12" s="1"/>
  <c r="G40" i="12"/>
  <c r="G41" i="12" s="1"/>
  <c r="H40" i="12"/>
  <c r="H41" i="12" s="1"/>
  <c r="B82" i="10"/>
  <c r="B82" i="16"/>
  <c r="D36" i="12"/>
  <c r="F36" i="12"/>
  <c r="E36" i="12"/>
  <c r="G36" i="12"/>
  <c r="H36" i="12"/>
  <c r="D36" i="13"/>
  <c r="E36" i="13"/>
  <c r="F36" i="13"/>
  <c r="G36" i="13"/>
  <c r="H36" i="13"/>
  <c r="B75" i="13"/>
  <c r="B75" i="12"/>
  <c r="E79" i="6"/>
  <c r="E80" i="6" s="1"/>
  <c r="D80" i="6"/>
  <c r="E69" i="6"/>
  <c r="E70" i="6" s="1"/>
  <c r="D70" i="6"/>
  <c r="E67" i="8"/>
  <c r="E68" i="8" s="1"/>
  <c r="D68" i="8"/>
  <c r="D80" i="8" s="1"/>
  <c r="E59" i="8"/>
  <c r="E63" i="9"/>
  <c r="D56" i="9"/>
  <c r="E55" i="9"/>
  <c r="E67" i="9"/>
  <c r="E68" i="9" s="1"/>
  <c r="D68" i="9"/>
  <c r="E59" i="9"/>
  <c r="E67" i="10"/>
  <c r="E68" i="10" s="1"/>
  <c r="D68" i="10"/>
  <c r="D81" i="10" s="1"/>
  <c r="F59" i="10"/>
  <c r="F60" i="10" s="1"/>
  <c r="E67" i="11"/>
  <c r="E68" i="11" s="1"/>
  <c r="D68" i="11"/>
  <c r="E55" i="11"/>
  <c r="E56" i="11" s="1"/>
  <c r="D56" i="11"/>
  <c r="E67" i="18"/>
  <c r="E68" i="18" s="1"/>
  <c r="D68" i="18"/>
  <c r="D81" i="18" s="1"/>
  <c r="E55" i="18"/>
  <c r="E56" i="18" s="1"/>
  <c r="E59" i="17"/>
  <c r="E67" i="17"/>
  <c r="E68" i="17" s="1"/>
  <c r="D68" i="17"/>
  <c r="D81" i="17" s="1"/>
  <c r="E55" i="17"/>
  <c r="E56" i="17" s="1"/>
  <c r="E55" i="16"/>
  <c r="E65" i="16"/>
  <c r="E66" i="16" s="1"/>
  <c r="D66" i="16"/>
  <c r="E67" i="16"/>
  <c r="E68" i="16" s="1"/>
  <c r="D68" i="16"/>
  <c r="E67" i="15"/>
  <c r="E68" i="15" s="1"/>
  <c r="D68" i="15"/>
  <c r="E55" i="15"/>
  <c r="E56" i="15" s="1"/>
  <c r="D56" i="15"/>
  <c r="E57" i="15"/>
  <c r="E58" i="15" s="1"/>
  <c r="D58" i="15"/>
  <c r="E61" i="15"/>
  <c r="E62" i="15" s="1"/>
  <c r="D62" i="15"/>
  <c r="E73" i="6"/>
  <c r="B84" i="16"/>
  <c r="B84" i="10"/>
  <c r="B84" i="17"/>
  <c r="B84" i="9"/>
  <c r="B84" i="15"/>
  <c r="B84" i="11"/>
  <c r="B84" i="18"/>
  <c r="B84" i="8"/>
  <c r="E63" i="11"/>
  <c r="E64" i="11" s="1"/>
  <c r="E63" i="15"/>
  <c r="E64" i="15" s="1"/>
  <c r="E59" i="15"/>
  <c r="E63" i="16"/>
  <c r="E64" i="16" s="1"/>
  <c r="E59" i="16"/>
  <c r="E63" i="17"/>
  <c r="E64" i="17" s="1"/>
  <c r="E57" i="17"/>
  <c r="E58" i="17" s="1"/>
  <c r="E57" i="18"/>
  <c r="E58" i="18" s="1"/>
  <c r="E63" i="18"/>
  <c r="E64" i="18" s="1"/>
  <c r="E59" i="11"/>
  <c r="E61" i="11"/>
  <c r="E61" i="10"/>
  <c r="E63" i="10"/>
  <c r="E64" i="10" s="1"/>
  <c r="E65" i="9"/>
  <c r="E66" i="9" s="1"/>
  <c r="E63" i="8"/>
  <c r="E64" i="8" s="1"/>
  <c r="E75" i="6"/>
  <c r="E76" i="6" s="1"/>
  <c r="E57" i="8"/>
  <c r="E65" i="8"/>
  <c r="E66" i="8" s="1"/>
  <c r="E55" i="8"/>
  <c r="E56" i="8" s="1"/>
  <c r="E71" i="6"/>
  <c r="E65" i="15"/>
  <c r="E66" i="15" s="1"/>
  <c r="F72" i="15"/>
  <c r="E61" i="16"/>
  <c r="E62" i="16" s="1"/>
  <c r="E57" i="16"/>
  <c r="E58" i="16" s="1"/>
  <c r="F72" i="16"/>
  <c r="E61" i="17"/>
  <c r="E62" i="17" s="1"/>
  <c r="E65" i="17"/>
  <c r="E66" i="17" s="1"/>
  <c r="E72" i="17"/>
  <c r="E65" i="18"/>
  <c r="E66" i="18" s="1"/>
  <c r="E61" i="18"/>
  <c r="E62" i="18" s="1"/>
  <c r="E72" i="18"/>
  <c r="E65" i="11"/>
  <c r="E66" i="11" s="1"/>
  <c r="E72" i="11"/>
  <c r="E57" i="11"/>
  <c r="E58" i="11" s="1"/>
  <c r="E55" i="10"/>
  <c r="E56" i="10" s="1"/>
  <c r="E65" i="10"/>
  <c r="E66" i="10" s="1"/>
  <c r="E57" i="10"/>
  <c r="E58" i="10" s="1"/>
  <c r="E72" i="10"/>
  <c r="E61" i="9"/>
  <c r="E62" i="9" s="1"/>
  <c r="E57" i="9"/>
  <c r="E58" i="9" s="1"/>
  <c r="E72" i="9"/>
  <c r="E61" i="8"/>
  <c r="E62" i="8" s="1"/>
  <c r="E72" i="8"/>
  <c r="F84" i="6"/>
  <c r="E67" i="6"/>
  <c r="E68" i="6" s="1"/>
  <c r="E77" i="6"/>
  <c r="E78" i="6" s="1"/>
  <c r="D82" i="18" l="1"/>
  <c r="D81" i="16"/>
  <c r="D82" i="16" s="1"/>
  <c r="F79" i="6"/>
  <c r="F80" i="6" s="1"/>
  <c r="D93" i="6"/>
  <c r="D94" i="6" s="1"/>
  <c r="F57" i="15"/>
  <c r="F58" i="15" s="1"/>
  <c r="F55" i="11"/>
  <c r="F56" i="11" s="1"/>
  <c r="D81" i="11"/>
  <c r="D82" i="11" s="1"/>
  <c r="D80" i="9"/>
  <c r="F55" i="15"/>
  <c r="F56" i="15" s="1"/>
  <c r="F67" i="15"/>
  <c r="F68" i="15" s="1"/>
  <c r="F65" i="16"/>
  <c r="F66" i="16" s="1"/>
  <c r="F55" i="17"/>
  <c r="F56" i="17" s="1"/>
  <c r="F60" i="18"/>
  <c r="G59" i="18"/>
  <c r="G60" i="18" s="1"/>
  <c r="E60" i="18"/>
  <c r="E81" i="18" s="1"/>
  <c r="E82" i="18" s="1"/>
  <c r="F57" i="18"/>
  <c r="F58" i="18" s="1"/>
  <c r="F67" i="18"/>
  <c r="F68" i="18" s="1"/>
  <c r="D80" i="10"/>
  <c r="G59" i="10"/>
  <c r="G60" i="10" s="1"/>
  <c r="F65" i="9"/>
  <c r="F66" i="9" s="1"/>
  <c r="F67" i="8"/>
  <c r="F68" i="8" s="1"/>
  <c r="F75" i="6"/>
  <c r="F76" i="6" s="1"/>
  <c r="F67" i="16"/>
  <c r="F68" i="16" s="1"/>
  <c r="F55" i="18"/>
  <c r="F56" i="18" s="1"/>
  <c r="F67" i="11"/>
  <c r="F68" i="11" s="1"/>
  <c r="D80" i="11"/>
  <c r="D82" i="10"/>
  <c r="D82" i="17"/>
  <c r="F67" i="10"/>
  <c r="F68" i="10" s="1"/>
  <c r="F67" i="9"/>
  <c r="F68" i="9" s="1"/>
  <c r="F65" i="8"/>
  <c r="F66" i="8" s="1"/>
  <c r="D81" i="8"/>
  <c r="D82" i="8" s="1"/>
  <c r="I40" i="13"/>
  <c r="H41" i="13"/>
  <c r="I41" i="13" s="1"/>
  <c r="D41" i="12"/>
  <c r="I41" i="12" s="1"/>
  <c r="I40" i="12"/>
  <c r="H77" i="12"/>
  <c r="H37" i="12"/>
  <c r="E75" i="12"/>
  <c r="E76" i="12" s="1"/>
  <c r="E80" i="12" s="1"/>
  <c r="D75" i="12"/>
  <c r="F75" i="12"/>
  <c r="F76" i="12" s="1"/>
  <c r="F80" i="12" s="1"/>
  <c r="G75" i="12"/>
  <c r="G76" i="12" s="1"/>
  <c r="G80" i="12" s="1"/>
  <c r="H75" i="12"/>
  <c r="H76" i="12" s="1"/>
  <c r="H80" i="12" s="1"/>
  <c r="G37" i="12"/>
  <c r="G77" i="12"/>
  <c r="D77" i="13"/>
  <c r="D37" i="13"/>
  <c r="I36" i="13"/>
  <c r="D75" i="13"/>
  <c r="D76" i="13" s="1"/>
  <c r="E75" i="13"/>
  <c r="E76" i="13" s="1"/>
  <c r="E80" i="13" s="1"/>
  <c r="F75" i="13"/>
  <c r="F76" i="13" s="1"/>
  <c r="F80" i="13" s="1"/>
  <c r="H75" i="13"/>
  <c r="G75" i="13"/>
  <c r="G76" i="13" s="1"/>
  <c r="G80" i="13" s="1"/>
  <c r="E37" i="12"/>
  <c r="E77" i="12"/>
  <c r="H77" i="13"/>
  <c r="H37" i="13"/>
  <c r="F37" i="12"/>
  <c r="F77" i="12"/>
  <c r="G77" i="13"/>
  <c r="G37" i="13"/>
  <c r="D77" i="12"/>
  <c r="D37" i="12"/>
  <c r="I36" i="12"/>
  <c r="F37" i="13"/>
  <c r="F77" i="13"/>
  <c r="E77" i="13"/>
  <c r="E37" i="13"/>
  <c r="F69" i="6"/>
  <c r="F70" i="6" s="1"/>
  <c r="F71" i="6"/>
  <c r="F72" i="6" s="1"/>
  <c r="E72" i="6"/>
  <c r="F73" i="6"/>
  <c r="E74" i="6"/>
  <c r="F57" i="8"/>
  <c r="E58" i="8"/>
  <c r="F59" i="8"/>
  <c r="E60" i="8"/>
  <c r="F59" i="9"/>
  <c r="E60" i="9"/>
  <c r="E56" i="9"/>
  <c r="D81" i="9"/>
  <c r="D82" i="9" s="1"/>
  <c r="F55" i="9"/>
  <c r="F63" i="9"/>
  <c r="E64" i="9"/>
  <c r="F61" i="10"/>
  <c r="E62" i="10"/>
  <c r="E80" i="10" s="1"/>
  <c r="F61" i="11"/>
  <c r="E62" i="11"/>
  <c r="F59" i="11"/>
  <c r="E60" i="11"/>
  <c r="F59" i="17"/>
  <c r="E60" i="17"/>
  <c r="E80" i="17" s="1"/>
  <c r="F67" i="17"/>
  <c r="F68" i="17" s="1"/>
  <c r="F59" i="16"/>
  <c r="E60" i="16"/>
  <c r="F55" i="16"/>
  <c r="E56" i="16"/>
  <c r="D81" i="15"/>
  <c r="D82" i="15" s="1"/>
  <c r="F61" i="15"/>
  <c r="F59" i="15"/>
  <c r="E60" i="15"/>
  <c r="E81" i="15" s="1"/>
  <c r="E82" i="15" s="1"/>
  <c r="F63" i="10"/>
  <c r="F64" i="10" s="1"/>
  <c r="F63" i="11"/>
  <c r="F64" i="11" s="1"/>
  <c r="F63" i="17"/>
  <c r="F64" i="17" s="1"/>
  <c r="F63" i="16"/>
  <c r="F64" i="16" s="1"/>
  <c r="F63" i="15"/>
  <c r="F64" i="15" s="1"/>
  <c r="F57" i="17"/>
  <c r="F58" i="17" s="1"/>
  <c r="F63" i="18"/>
  <c r="F64" i="18" s="1"/>
  <c r="F63" i="8"/>
  <c r="F64" i="8" s="1"/>
  <c r="F55" i="8"/>
  <c r="F56" i="8" s="1"/>
  <c r="D80" i="15"/>
  <c r="F65" i="15"/>
  <c r="F66" i="15" s="1"/>
  <c r="G72" i="15"/>
  <c r="D80" i="16"/>
  <c r="F61" i="16"/>
  <c r="F62" i="16" s="1"/>
  <c r="F57" i="16"/>
  <c r="F58" i="16" s="1"/>
  <c r="G72" i="16"/>
  <c r="F72" i="17"/>
  <c r="F61" i="17"/>
  <c r="F62" i="17" s="1"/>
  <c r="D80" i="17"/>
  <c r="F65" i="17"/>
  <c r="F66" i="17" s="1"/>
  <c r="F61" i="18"/>
  <c r="F62" i="18" s="1"/>
  <c r="F65" i="18"/>
  <c r="F66" i="18" s="1"/>
  <c r="F72" i="18"/>
  <c r="D80" i="18"/>
  <c r="F65" i="11"/>
  <c r="F66" i="11" s="1"/>
  <c r="F72" i="11"/>
  <c r="F57" i="11"/>
  <c r="F58" i="11" s="1"/>
  <c r="F55" i="10"/>
  <c r="F56" i="10" s="1"/>
  <c r="F72" i="10"/>
  <c r="F57" i="10"/>
  <c r="F58" i="10" s="1"/>
  <c r="F65" i="10"/>
  <c r="F66" i="10" s="1"/>
  <c r="F57" i="9"/>
  <c r="F58" i="9" s="1"/>
  <c r="F61" i="9"/>
  <c r="F62" i="9" s="1"/>
  <c r="F72" i="9"/>
  <c r="F61" i="8"/>
  <c r="F62" i="8" s="1"/>
  <c r="F72" i="8"/>
  <c r="F67" i="6"/>
  <c r="F68" i="6" s="1"/>
  <c r="F77" i="6"/>
  <c r="F78" i="6" s="1"/>
  <c r="D92" i="6"/>
  <c r="G84" i="6"/>
  <c r="G57" i="15" l="1"/>
  <c r="G58" i="15" s="1"/>
  <c r="I58" i="15" s="1"/>
  <c r="E81" i="16"/>
  <c r="E82" i="16" s="1"/>
  <c r="G57" i="18"/>
  <c r="G58" i="18" s="1"/>
  <c r="I58" i="18" s="1"/>
  <c r="G55" i="11"/>
  <c r="G56" i="11" s="1"/>
  <c r="I56" i="11" s="1"/>
  <c r="G79" i="6"/>
  <c r="G80" i="6" s="1"/>
  <c r="G67" i="10"/>
  <c r="G68" i="10" s="1"/>
  <c r="G67" i="9"/>
  <c r="G68" i="9" s="1"/>
  <c r="G67" i="15"/>
  <c r="G68" i="15" s="1"/>
  <c r="G55" i="15"/>
  <c r="G56" i="15" s="1"/>
  <c r="I56" i="15" s="1"/>
  <c r="G65" i="16"/>
  <c r="G66" i="16" s="1"/>
  <c r="G55" i="17"/>
  <c r="G56" i="17" s="1"/>
  <c r="I56" i="17" s="1"/>
  <c r="G67" i="8"/>
  <c r="G68" i="8" s="1"/>
  <c r="G65" i="9"/>
  <c r="G66" i="9" s="1"/>
  <c r="H59" i="10"/>
  <c r="I59" i="10" s="1"/>
  <c r="H59" i="18"/>
  <c r="H60" i="18" s="1"/>
  <c r="I60" i="18" s="1"/>
  <c r="G75" i="6"/>
  <c r="G76" i="6" s="1"/>
  <c r="G67" i="11"/>
  <c r="G68" i="11" s="1"/>
  <c r="G55" i="18"/>
  <c r="G56" i="18" s="1"/>
  <c r="I56" i="18" s="1"/>
  <c r="G67" i="18"/>
  <c r="G68" i="18" s="1"/>
  <c r="G67" i="16"/>
  <c r="G68" i="16" s="1"/>
  <c r="E81" i="11"/>
  <c r="E82" i="11" s="1"/>
  <c r="E81" i="9"/>
  <c r="E82" i="9" s="1"/>
  <c r="E80" i="8"/>
  <c r="G67" i="17"/>
  <c r="G68" i="17" s="1"/>
  <c r="G65" i="8"/>
  <c r="G66" i="8" s="1"/>
  <c r="G71" i="6"/>
  <c r="G72" i="6" s="1"/>
  <c r="G69" i="6"/>
  <c r="G70" i="6" s="1"/>
  <c r="I70" i="6" s="1"/>
  <c r="I77" i="12"/>
  <c r="I75" i="13"/>
  <c r="H76" i="13"/>
  <c r="H80" i="13" s="1"/>
  <c r="D80" i="13"/>
  <c r="I37" i="13"/>
  <c r="I77" i="13"/>
  <c r="D76" i="12"/>
  <c r="I75" i="12"/>
  <c r="I37" i="12"/>
  <c r="G73" i="6"/>
  <c r="F74" i="6"/>
  <c r="F93" i="6" s="1"/>
  <c r="F94" i="6" s="1"/>
  <c r="F60" i="8"/>
  <c r="G59" i="8"/>
  <c r="E81" i="8"/>
  <c r="E82" i="8" s="1"/>
  <c r="F58" i="8"/>
  <c r="G57" i="8"/>
  <c r="F56" i="9"/>
  <c r="G55" i="9"/>
  <c r="F64" i="9"/>
  <c r="G63" i="9"/>
  <c r="F60" i="9"/>
  <c r="G59" i="9"/>
  <c r="F62" i="10"/>
  <c r="G61" i="10"/>
  <c r="F60" i="11"/>
  <c r="G59" i="11"/>
  <c r="G61" i="11"/>
  <c r="F62" i="11"/>
  <c r="F60" i="17"/>
  <c r="F80" i="17" s="1"/>
  <c r="G59" i="17"/>
  <c r="F56" i="16"/>
  <c r="G55" i="16"/>
  <c r="F60" i="16"/>
  <c r="G59" i="16"/>
  <c r="F60" i="15"/>
  <c r="G59" i="15"/>
  <c r="F62" i="15"/>
  <c r="G61" i="15"/>
  <c r="E93" i="6"/>
  <c r="E94" i="6" s="1"/>
  <c r="E81" i="10"/>
  <c r="E82" i="10" s="1"/>
  <c r="G63" i="10"/>
  <c r="G63" i="11"/>
  <c r="G64" i="11" s="1"/>
  <c r="E81" i="17"/>
  <c r="E82" i="17" s="1"/>
  <c r="G63" i="17"/>
  <c r="G64" i="17" s="1"/>
  <c r="G63" i="16"/>
  <c r="G64" i="16" s="1"/>
  <c r="G63" i="15"/>
  <c r="G64" i="15" s="1"/>
  <c r="E80" i="15"/>
  <c r="G57" i="17"/>
  <c r="G58" i="17" s="1"/>
  <c r="G63" i="18"/>
  <c r="G64" i="18" s="1"/>
  <c r="G63" i="8"/>
  <c r="G64" i="8" s="1"/>
  <c r="G55" i="8"/>
  <c r="G56" i="8" s="1"/>
  <c r="I72" i="15"/>
  <c r="G65" i="15"/>
  <c r="G66" i="15" s="1"/>
  <c r="E80" i="16"/>
  <c r="G61" i="16"/>
  <c r="G62" i="16" s="1"/>
  <c r="I72" i="16"/>
  <c r="G57" i="16"/>
  <c r="G58" i="16" s="1"/>
  <c r="G61" i="17"/>
  <c r="G62" i="17" s="1"/>
  <c r="G65" i="17"/>
  <c r="G66" i="17" s="1"/>
  <c r="G72" i="17"/>
  <c r="G61" i="18"/>
  <c r="G62" i="18" s="1"/>
  <c r="G65" i="18"/>
  <c r="G66" i="18" s="1"/>
  <c r="I57" i="18"/>
  <c r="G72" i="18"/>
  <c r="E80" i="18"/>
  <c r="G65" i="11"/>
  <c r="G66" i="11" s="1"/>
  <c r="E80" i="11"/>
  <c r="G72" i="11"/>
  <c r="I72" i="11" s="1"/>
  <c r="G57" i="11"/>
  <c r="G58" i="11" s="1"/>
  <c r="G55" i="10"/>
  <c r="G56" i="10" s="1"/>
  <c r="G65" i="10"/>
  <c r="G66" i="10" s="1"/>
  <c r="G72" i="10"/>
  <c r="I72" i="10" s="1"/>
  <c r="G57" i="10"/>
  <c r="G58" i="10" s="1"/>
  <c r="G61" i="9"/>
  <c r="G62" i="9" s="1"/>
  <c r="G72" i="9"/>
  <c r="I72" i="9" s="1"/>
  <c r="E80" i="9"/>
  <c r="G57" i="9"/>
  <c r="G58" i="9" s="1"/>
  <c r="G72" i="8"/>
  <c r="I72" i="8" s="1"/>
  <c r="G61" i="8"/>
  <c r="G62" i="8" s="1"/>
  <c r="E92" i="6"/>
  <c r="G67" i="6"/>
  <c r="I84" i="6"/>
  <c r="G77" i="6"/>
  <c r="G78" i="6" s="1"/>
  <c r="I57" i="15" l="1"/>
  <c r="H65" i="9"/>
  <c r="H66" i="9" s="1"/>
  <c r="H67" i="10"/>
  <c r="H68" i="10" s="1"/>
  <c r="I68" i="10" s="1"/>
  <c r="I55" i="11"/>
  <c r="H60" i="10"/>
  <c r="I60" i="10" s="1"/>
  <c r="H79" i="6"/>
  <c r="H80" i="6" s="1"/>
  <c r="I80" i="6" s="1"/>
  <c r="I55" i="15"/>
  <c r="H67" i="9"/>
  <c r="I67" i="9" s="1"/>
  <c r="H67" i="18"/>
  <c r="I67" i="18" s="1"/>
  <c r="I59" i="18"/>
  <c r="I55" i="17"/>
  <c r="H67" i="15"/>
  <c r="H68" i="15" s="1"/>
  <c r="I68" i="15" s="1"/>
  <c r="H65" i="16"/>
  <c r="H66" i="16" s="1"/>
  <c r="I66" i="16" s="1"/>
  <c r="I55" i="18"/>
  <c r="H67" i="8"/>
  <c r="H68" i="8" s="1"/>
  <c r="I68" i="8" s="1"/>
  <c r="H71" i="6"/>
  <c r="H72" i="6" s="1"/>
  <c r="I72" i="6" s="1"/>
  <c r="I69" i="6"/>
  <c r="I75" i="6"/>
  <c r="H67" i="11"/>
  <c r="H68" i="11" s="1"/>
  <c r="I68" i="11" s="1"/>
  <c r="H67" i="16"/>
  <c r="H68" i="16" s="1"/>
  <c r="I68" i="16" s="1"/>
  <c r="I63" i="16"/>
  <c r="H65" i="8"/>
  <c r="H66" i="8" s="1"/>
  <c r="I66" i="8" s="1"/>
  <c r="H67" i="17"/>
  <c r="H68" i="17" s="1"/>
  <c r="I68" i="17" s="1"/>
  <c r="I80" i="13"/>
  <c r="F80" i="11"/>
  <c r="I76" i="13"/>
  <c r="F81" i="9"/>
  <c r="F82" i="9" s="1"/>
  <c r="F80" i="8"/>
  <c r="D80" i="12"/>
  <c r="I80" i="12" s="1"/>
  <c r="I76" i="12"/>
  <c r="I67" i="6"/>
  <c r="G68" i="6"/>
  <c r="G74" i="6"/>
  <c r="H73" i="6"/>
  <c r="G58" i="8"/>
  <c r="I58" i="8" s="1"/>
  <c r="I57" i="8"/>
  <c r="G60" i="8"/>
  <c r="H59" i="8"/>
  <c r="I59" i="8" s="1"/>
  <c r="G60" i="9"/>
  <c r="H59" i="9"/>
  <c r="I59" i="9" s="1"/>
  <c r="I55" i="9"/>
  <c r="G56" i="9"/>
  <c r="I56" i="9" s="1"/>
  <c r="G64" i="9"/>
  <c r="I64" i="9" s="1"/>
  <c r="I63" i="9"/>
  <c r="G62" i="10"/>
  <c r="H61" i="10"/>
  <c r="H62" i="10" s="1"/>
  <c r="I63" i="10"/>
  <c r="G64" i="10"/>
  <c r="I64" i="10" s="1"/>
  <c r="G62" i="11"/>
  <c r="H61" i="11"/>
  <c r="H62" i="11" s="1"/>
  <c r="G60" i="11"/>
  <c r="H59" i="11"/>
  <c r="G60" i="17"/>
  <c r="G81" i="17" s="1"/>
  <c r="G82" i="17" s="1"/>
  <c r="H59" i="17"/>
  <c r="G60" i="16"/>
  <c r="H59" i="16"/>
  <c r="G56" i="16"/>
  <c r="I56" i="16" s="1"/>
  <c r="I55" i="16"/>
  <c r="G62" i="15"/>
  <c r="H61" i="15"/>
  <c r="H62" i="15" s="1"/>
  <c r="G60" i="15"/>
  <c r="H59" i="15"/>
  <c r="E95" i="6"/>
  <c r="F81" i="10"/>
  <c r="F82" i="10" s="1"/>
  <c r="I64" i="11"/>
  <c r="I63" i="11"/>
  <c r="F81" i="11"/>
  <c r="F82" i="11" s="1"/>
  <c r="G81" i="18"/>
  <c r="G82" i="18" s="1"/>
  <c r="I64" i="18"/>
  <c r="F81" i="18"/>
  <c r="F82" i="18" s="1"/>
  <c r="I64" i="17"/>
  <c r="I63" i="17"/>
  <c r="F81" i="17"/>
  <c r="F82" i="17" s="1"/>
  <c r="I64" i="16"/>
  <c r="F81" i="16"/>
  <c r="F82" i="16" s="1"/>
  <c r="I63" i="15"/>
  <c r="I64" i="15"/>
  <c r="F81" i="15"/>
  <c r="F82" i="15" s="1"/>
  <c r="I58" i="17"/>
  <c r="I57" i="17"/>
  <c r="I63" i="18"/>
  <c r="F80" i="18"/>
  <c r="I63" i="8"/>
  <c r="I64" i="8"/>
  <c r="F81" i="8"/>
  <c r="F82" i="8" s="1"/>
  <c r="I76" i="6"/>
  <c r="I56" i="8"/>
  <c r="I55" i="8"/>
  <c r="F92" i="6"/>
  <c r="H65" i="15"/>
  <c r="H66" i="15" s="1"/>
  <c r="F80" i="15"/>
  <c r="H61" i="16"/>
  <c r="H62" i="16" s="1"/>
  <c r="I57" i="16"/>
  <c r="I58" i="16"/>
  <c r="F80" i="16"/>
  <c r="H65" i="17"/>
  <c r="H61" i="17"/>
  <c r="H62" i="17" s="1"/>
  <c r="I72" i="17"/>
  <c r="H61" i="18"/>
  <c r="H62" i="18" s="1"/>
  <c r="H65" i="18"/>
  <c r="H66" i="18" s="1"/>
  <c r="I72" i="18"/>
  <c r="I58" i="11"/>
  <c r="I57" i="11"/>
  <c r="H65" i="11"/>
  <c r="F80" i="10"/>
  <c r="I56" i="10"/>
  <c r="I55" i="10"/>
  <c r="H65" i="10"/>
  <c r="H66" i="10" s="1"/>
  <c r="I58" i="10"/>
  <c r="I57" i="10"/>
  <c r="F80" i="9"/>
  <c r="I66" i="9"/>
  <c r="I65" i="9"/>
  <c r="I58" i="9"/>
  <c r="I57" i="9"/>
  <c r="H61" i="9"/>
  <c r="H62" i="9" s="1"/>
  <c r="H61" i="8"/>
  <c r="H62" i="8" s="1"/>
  <c r="H77" i="6"/>
  <c r="H78" i="6" s="1"/>
  <c r="I78" i="6" s="1"/>
  <c r="D95" i="6"/>
  <c r="I79" i="6" l="1"/>
  <c r="I67" i="10"/>
  <c r="H68" i="9"/>
  <c r="I68" i="9" s="1"/>
  <c r="I67" i="16"/>
  <c r="H68" i="18"/>
  <c r="I68" i="18" s="1"/>
  <c r="I62" i="15"/>
  <c r="G80" i="15"/>
  <c r="I67" i="17"/>
  <c r="I71" i="6"/>
  <c r="I67" i="8"/>
  <c r="I67" i="15"/>
  <c r="I65" i="16"/>
  <c r="I67" i="11"/>
  <c r="I65" i="8"/>
  <c r="I62" i="11"/>
  <c r="I61" i="15"/>
  <c r="G81" i="15"/>
  <c r="G82" i="15" s="1"/>
  <c r="I61" i="10"/>
  <c r="G93" i="6"/>
  <c r="G94" i="6" s="1"/>
  <c r="I61" i="11"/>
  <c r="G81" i="10"/>
  <c r="G82" i="10" s="1"/>
  <c r="H81" i="10"/>
  <c r="H82" i="10" s="1"/>
  <c r="G80" i="16"/>
  <c r="G80" i="8"/>
  <c r="I77" i="6"/>
  <c r="H74" i="6"/>
  <c r="I74" i="6" s="1"/>
  <c r="I73" i="6"/>
  <c r="F95" i="6"/>
  <c r="H60" i="8"/>
  <c r="I60" i="8" s="1"/>
  <c r="G81" i="8"/>
  <c r="G82" i="8" s="1"/>
  <c r="G81" i="9"/>
  <c r="G82" i="9" s="1"/>
  <c r="H60" i="9"/>
  <c r="I60" i="9" s="1"/>
  <c r="I62" i="10"/>
  <c r="G81" i="11"/>
  <c r="G82" i="11" s="1"/>
  <c r="H60" i="11"/>
  <c r="I60" i="11" s="1"/>
  <c r="I59" i="11"/>
  <c r="I65" i="11"/>
  <c r="H66" i="11"/>
  <c r="I61" i="18"/>
  <c r="H66" i="17"/>
  <c r="I66" i="17" s="1"/>
  <c r="H60" i="17"/>
  <c r="I60" i="17" s="1"/>
  <c r="I59" i="17"/>
  <c r="G81" i="16"/>
  <c r="G82" i="16" s="1"/>
  <c r="I61" i="16"/>
  <c r="I59" i="16"/>
  <c r="H60" i="16"/>
  <c r="I60" i="16" s="1"/>
  <c r="H60" i="15"/>
  <c r="I60" i="15" s="1"/>
  <c r="I59" i="15"/>
  <c r="I66" i="15"/>
  <c r="I65" i="15"/>
  <c r="G80" i="9"/>
  <c r="I62" i="9"/>
  <c r="G92" i="6"/>
  <c r="I62" i="16"/>
  <c r="G80" i="17"/>
  <c r="I61" i="17"/>
  <c r="I65" i="17"/>
  <c r="I62" i="18"/>
  <c r="I65" i="18"/>
  <c r="G80" i="18"/>
  <c r="G80" i="11"/>
  <c r="I66" i="10"/>
  <c r="I65" i="10"/>
  <c r="G80" i="10"/>
  <c r="H80" i="10"/>
  <c r="I61" i="9"/>
  <c r="I62" i="8"/>
  <c r="I61" i="8"/>
  <c r="I68" i="6"/>
  <c r="H81" i="18" l="1"/>
  <c r="H82" i="18" s="1"/>
  <c r="H81" i="9"/>
  <c r="H82" i="9" s="1"/>
  <c r="H81" i="8"/>
  <c r="H82" i="8" s="1"/>
  <c r="H80" i="9"/>
  <c r="I80" i="9" s="1"/>
  <c r="H93" i="6"/>
  <c r="H94" i="6" s="1"/>
  <c r="H92" i="6"/>
  <c r="I92" i="6" s="1"/>
  <c r="H81" i="15"/>
  <c r="H82" i="15" s="1"/>
  <c r="H80" i="8"/>
  <c r="I80" i="8" s="1"/>
  <c r="H80" i="15"/>
  <c r="I80" i="15" s="1"/>
  <c r="H81" i="11"/>
  <c r="H82" i="11" s="1"/>
  <c r="I66" i="11"/>
  <c r="H81" i="17"/>
  <c r="H82" i="17" s="1"/>
  <c r="H80" i="17"/>
  <c r="I80" i="17" s="1"/>
  <c r="H81" i="16"/>
  <c r="H82" i="16" s="1"/>
  <c r="H80" i="16"/>
  <c r="I62" i="17"/>
  <c r="H80" i="18"/>
  <c r="I80" i="18" s="1"/>
  <c r="I66" i="18"/>
  <c r="H80" i="11"/>
  <c r="I80" i="10"/>
  <c r="I81" i="18" l="1"/>
  <c r="I81" i="9"/>
  <c r="I81" i="8"/>
  <c r="H95" i="6"/>
  <c r="I93" i="6"/>
  <c r="I81" i="15"/>
  <c r="I81" i="16"/>
  <c r="I81" i="17"/>
  <c r="I80" i="16"/>
  <c r="I80" i="11"/>
  <c r="I81" i="11"/>
  <c r="I81" i="10"/>
  <c r="I94" i="6"/>
  <c r="G95" i="6"/>
  <c r="I95" i="6" l="1"/>
  <c r="M6" i="15" l="1"/>
  <c r="M6" i="16"/>
  <c r="M6" i="17"/>
  <c r="M6" i="18"/>
  <c r="M6" i="11"/>
  <c r="M6" i="10"/>
  <c r="M6" i="9"/>
  <c r="M6" i="8"/>
  <c r="D28" i="15" l="1"/>
  <c r="E28" i="15" s="1"/>
  <c r="D28" i="16"/>
  <c r="E28" i="16" s="1"/>
  <c r="D28" i="17"/>
  <c r="E28" i="17" s="1"/>
  <c r="D28" i="18"/>
  <c r="E28" i="18" s="1"/>
  <c r="D28" i="11"/>
  <c r="E28" i="11" s="1"/>
  <c r="D28" i="10"/>
  <c r="E28" i="10" s="1"/>
  <c r="D28" i="9"/>
  <c r="E28" i="9" s="1"/>
  <c r="D28" i="6"/>
  <c r="C22" i="4" s="1"/>
  <c r="E28" i="6" l="1"/>
  <c r="D5" i="15"/>
  <c r="D5" i="17"/>
  <c r="D5" i="18"/>
  <c r="D5" i="11"/>
  <c r="D5" i="10"/>
  <c r="D5" i="9"/>
  <c r="D5" i="8"/>
  <c r="D5" i="6"/>
  <c r="D23" i="15"/>
  <c r="D21" i="15"/>
  <c r="D23" i="16"/>
  <c r="D21" i="16"/>
  <c r="D23" i="17"/>
  <c r="D21" i="17"/>
  <c r="D23" i="18"/>
  <c r="D21" i="18"/>
  <c r="D23" i="11"/>
  <c r="D21" i="11"/>
  <c r="D23" i="10"/>
  <c r="D21" i="10"/>
  <c r="D23" i="9"/>
  <c r="D21" i="9"/>
  <c r="D23" i="8"/>
  <c r="D23" i="6"/>
  <c r="D21" i="6"/>
  <c r="D17" i="15"/>
  <c r="D13" i="15"/>
  <c r="D9" i="15"/>
  <c r="D3" i="15"/>
  <c r="D17" i="16"/>
  <c r="D13" i="16"/>
  <c r="D9" i="16"/>
  <c r="D5" i="16"/>
  <c r="D3" i="16"/>
  <c r="D17" i="17"/>
  <c r="D13" i="17"/>
  <c r="D9" i="17"/>
  <c r="D3" i="17"/>
  <c r="D17" i="18"/>
  <c r="D13" i="18"/>
  <c r="D9" i="18"/>
  <c r="D3" i="18"/>
  <c r="D17" i="11"/>
  <c r="D13" i="11"/>
  <c r="D9" i="11"/>
  <c r="D3" i="11"/>
  <c r="D17" i="10"/>
  <c r="D13" i="10"/>
  <c r="D9" i="10"/>
  <c r="D3" i="10"/>
  <c r="D17" i="9"/>
  <c r="D13" i="9"/>
  <c r="D9" i="9"/>
  <c r="D3" i="9"/>
  <c r="D13" i="8"/>
  <c r="D9" i="8"/>
  <c r="D3" i="8"/>
  <c r="D13" i="6"/>
  <c r="D9" i="6"/>
  <c r="C7" i="4" l="1"/>
  <c r="C9" i="4"/>
  <c r="C11" i="4"/>
  <c r="C13" i="4"/>
  <c r="F28" i="6"/>
  <c r="D22" i="4"/>
  <c r="F28" i="15"/>
  <c r="G28" i="15" s="1"/>
  <c r="H28" i="15" s="1"/>
  <c r="F28" i="16"/>
  <c r="G28" i="16" s="1"/>
  <c r="H28" i="16" s="1"/>
  <c r="F28" i="17"/>
  <c r="G28" i="17" s="1"/>
  <c r="H28" i="17" s="1"/>
  <c r="F28" i="18"/>
  <c r="G28" i="18" s="1"/>
  <c r="H28" i="18" s="1"/>
  <c r="F28" i="11"/>
  <c r="G28" i="11" s="1"/>
  <c r="H28" i="11" s="1"/>
  <c r="F28" i="10"/>
  <c r="G28" i="10" s="1"/>
  <c r="H28" i="10" s="1"/>
  <c r="F28" i="9"/>
  <c r="G28" i="9" s="1"/>
  <c r="H28" i="9" s="1"/>
  <c r="F28" i="8"/>
  <c r="G28" i="8" l="1"/>
  <c r="G28" i="6"/>
  <c r="E22" i="4"/>
  <c r="B17" i="4"/>
  <c r="B15" i="4"/>
  <c r="B5" i="4"/>
  <c r="D24" i="15"/>
  <c r="D24" i="16"/>
  <c r="D24" i="18"/>
  <c r="D24" i="11"/>
  <c r="D24" i="8"/>
  <c r="D24" i="6"/>
  <c r="H28" i="8" l="1"/>
  <c r="H28" i="6"/>
  <c r="F22" i="4"/>
  <c r="D24" i="10"/>
  <c r="D24" i="17"/>
  <c r="C17" i="4"/>
  <c r="D24" i="9"/>
  <c r="E23" i="15"/>
  <c r="E24" i="15" s="1"/>
  <c r="E23" i="16"/>
  <c r="E24" i="16" s="1"/>
  <c r="E23" i="17"/>
  <c r="E24" i="17" s="1"/>
  <c r="E23" i="18"/>
  <c r="E24" i="18" s="1"/>
  <c r="E23" i="11"/>
  <c r="E24" i="11" s="1"/>
  <c r="E23" i="10"/>
  <c r="E24" i="10" s="1"/>
  <c r="E23" i="9"/>
  <c r="E24" i="9" s="1"/>
  <c r="E23" i="8"/>
  <c r="E24" i="8" s="1"/>
  <c r="E23" i="6"/>
  <c r="G22" i="4" l="1"/>
  <c r="C18" i="4"/>
  <c r="E24" i="6"/>
  <c r="D18" i="4" s="1"/>
  <c r="D17" i="4"/>
  <c r="F23" i="15"/>
  <c r="F24" i="15" s="1"/>
  <c r="F23" i="16"/>
  <c r="F24" i="16" s="1"/>
  <c r="F23" i="17"/>
  <c r="F24" i="17" s="1"/>
  <c r="F23" i="18"/>
  <c r="F24" i="18" s="1"/>
  <c r="F23" i="11"/>
  <c r="F24" i="11" s="1"/>
  <c r="F23" i="10"/>
  <c r="F24" i="10" s="1"/>
  <c r="F23" i="9"/>
  <c r="F24" i="9" s="1"/>
  <c r="F23" i="8"/>
  <c r="F24" i="8" s="1"/>
  <c r="F23" i="6"/>
  <c r="F24" i="6" l="1"/>
  <c r="E18" i="4" s="1"/>
  <c r="E17" i="4"/>
  <c r="G23" i="15"/>
  <c r="G24" i="15" s="1"/>
  <c r="G23" i="16"/>
  <c r="G24" i="16" s="1"/>
  <c r="G23" i="17"/>
  <c r="G24" i="17" s="1"/>
  <c r="G23" i="18"/>
  <c r="G24" i="18" s="1"/>
  <c r="G23" i="11"/>
  <c r="G24" i="11" s="1"/>
  <c r="G23" i="10"/>
  <c r="G24" i="10" s="1"/>
  <c r="G23" i="9"/>
  <c r="G24" i="9" s="1"/>
  <c r="G23" i="8"/>
  <c r="G24" i="8" s="1"/>
  <c r="G23" i="6"/>
  <c r="F17" i="4" l="1"/>
  <c r="G24" i="6"/>
  <c r="F18" i="4" s="1"/>
  <c r="H23" i="15"/>
  <c r="H24" i="15" s="1"/>
  <c r="H23" i="16"/>
  <c r="H24" i="16" s="1"/>
  <c r="H23" i="17"/>
  <c r="H24" i="17" s="1"/>
  <c r="H23" i="18"/>
  <c r="H23" i="11"/>
  <c r="H24" i="11" s="1"/>
  <c r="H23" i="10"/>
  <c r="H24" i="10" s="1"/>
  <c r="H23" i="9"/>
  <c r="H24" i="9" s="1"/>
  <c r="H23" i="8"/>
  <c r="H24" i="8" s="1"/>
  <c r="H23" i="6"/>
  <c r="E13" i="17"/>
  <c r="F13" i="17" s="1"/>
  <c r="E13" i="10"/>
  <c r="F13" i="10" s="1"/>
  <c r="E5" i="10"/>
  <c r="E13" i="9"/>
  <c r="E5" i="9"/>
  <c r="F5" i="9" s="1"/>
  <c r="G5" i="9" s="1"/>
  <c r="E13" i="8"/>
  <c r="E5" i="8"/>
  <c r="E17" i="15"/>
  <c r="F17" i="15" s="1"/>
  <c r="E21" i="16"/>
  <c r="F21" i="16" s="1"/>
  <c r="E17" i="16"/>
  <c r="F17" i="16" s="1"/>
  <c r="E3" i="16"/>
  <c r="F3" i="16" s="1"/>
  <c r="G3" i="16" s="1"/>
  <c r="E21" i="17"/>
  <c r="F21" i="17" s="1"/>
  <c r="E17" i="17"/>
  <c r="E9" i="17"/>
  <c r="E21" i="18"/>
  <c r="E17" i="18"/>
  <c r="F17" i="18" s="1"/>
  <c r="E9" i="18"/>
  <c r="E21" i="11"/>
  <c r="F21" i="11" s="1"/>
  <c r="G21" i="11" s="1"/>
  <c r="E17" i="11"/>
  <c r="E3" i="11"/>
  <c r="F3" i="11" s="1"/>
  <c r="E21" i="10"/>
  <c r="E17" i="10"/>
  <c r="F17" i="10" s="1"/>
  <c r="E17" i="9"/>
  <c r="E3" i="9"/>
  <c r="D4" i="6"/>
  <c r="F17" i="8"/>
  <c r="G17" i="8" s="1"/>
  <c r="G28" i="4"/>
  <c r="F28" i="4"/>
  <c r="E28" i="4"/>
  <c r="D28" i="4"/>
  <c r="C28" i="4"/>
  <c r="G27" i="4"/>
  <c r="F27" i="4"/>
  <c r="E27" i="4"/>
  <c r="D27" i="4"/>
  <c r="C27" i="4"/>
  <c r="G26" i="4"/>
  <c r="F26" i="4"/>
  <c r="E26" i="4"/>
  <c r="D26" i="4"/>
  <c r="C26" i="4"/>
  <c r="G25" i="4"/>
  <c r="F25" i="4"/>
  <c r="E25" i="4"/>
  <c r="D25" i="4"/>
  <c r="C25" i="4"/>
  <c r="G24" i="4"/>
  <c r="F24" i="4"/>
  <c r="E24" i="4"/>
  <c r="D24" i="4"/>
  <c r="C24" i="4"/>
  <c r="G23" i="4"/>
  <c r="F23" i="4"/>
  <c r="E23" i="4"/>
  <c r="D23" i="4"/>
  <c r="C23" i="4"/>
  <c r="G21" i="4"/>
  <c r="F21" i="4"/>
  <c r="E21" i="4"/>
  <c r="D21" i="4"/>
  <c r="C21" i="4"/>
  <c r="G20" i="4"/>
  <c r="F20" i="4"/>
  <c r="E20" i="4"/>
  <c r="D20" i="4"/>
  <c r="C20" i="4"/>
  <c r="G19" i="4"/>
  <c r="F19" i="4"/>
  <c r="E19" i="4"/>
  <c r="D19" i="4"/>
  <c r="C19" i="4"/>
  <c r="I35" i="18"/>
  <c r="I34" i="18"/>
  <c r="I33" i="18"/>
  <c r="I32" i="18"/>
  <c r="I31" i="18"/>
  <c r="I30" i="18"/>
  <c r="I27" i="18"/>
  <c r="I26" i="18"/>
  <c r="I25" i="18"/>
  <c r="I35" i="17"/>
  <c r="I34" i="17"/>
  <c r="I33" i="17"/>
  <c r="I32" i="17"/>
  <c r="I31" i="17"/>
  <c r="I30" i="17"/>
  <c r="I27" i="17"/>
  <c r="I26" i="17"/>
  <c r="I25" i="17"/>
  <c r="E3" i="17"/>
  <c r="F3" i="17" s="1"/>
  <c r="G3" i="17" s="1"/>
  <c r="H3" i="17" s="1"/>
  <c r="I35" i="16"/>
  <c r="I34" i="16"/>
  <c r="I33" i="16"/>
  <c r="I32" i="16"/>
  <c r="I31" i="16"/>
  <c r="I30" i="16"/>
  <c r="I27" i="16"/>
  <c r="I26" i="16"/>
  <c r="I25" i="16"/>
  <c r="E9" i="16"/>
  <c r="I35" i="15"/>
  <c r="I34" i="15"/>
  <c r="I33" i="15"/>
  <c r="I32" i="15"/>
  <c r="I31" i="15"/>
  <c r="I30" i="15"/>
  <c r="I27" i="15"/>
  <c r="I26" i="15"/>
  <c r="I25" i="15"/>
  <c r="E21" i="15"/>
  <c r="F21" i="15" s="1"/>
  <c r="E9" i="15"/>
  <c r="E3" i="15"/>
  <c r="E21" i="6"/>
  <c r="I35" i="6"/>
  <c r="I34" i="6"/>
  <c r="I33" i="6"/>
  <c r="I32" i="6"/>
  <c r="I31" i="6"/>
  <c r="I30" i="6"/>
  <c r="I27" i="6"/>
  <c r="I26" i="6"/>
  <c r="I25" i="6"/>
  <c r="D22" i="6"/>
  <c r="D54" i="6" s="1"/>
  <c r="D6" i="6"/>
  <c r="E5" i="6"/>
  <c r="F5" i="6" s="1"/>
  <c r="I35" i="8"/>
  <c r="I34" i="8"/>
  <c r="I33" i="8"/>
  <c r="I32" i="8"/>
  <c r="I31" i="8"/>
  <c r="I30" i="8"/>
  <c r="I27" i="8"/>
  <c r="I26" i="8"/>
  <c r="I25" i="8"/>
  <c r="E21" i="8"/>
  <c r="E9" i="8"/>
  <c r="E9" i="11"/>
  <c r="E9" i="10"/>
  <c r="I34" i="11"/>
  <c r="D10" i="11"/>
  <c r="I35" i="11"/>
  <c r="I33" i="11"/>
  <c r="I32" i="11"/>
  <c r="I31" i="11"/>
  <c r="I30" i="11"/>
  <c r="I27" i="11"/>
  <c r="I26" i="11"/>
  <c r="I25" i="11"/>
  <c r="I35" i="10"/>
  <c r="I34" i="10"/>
  <c r="I33" i="10"/>
  <c r="I32" i="10"/>
  <c r="I31" i="10"/>
  <c r="I30" i="10"/>
  <c r="I27" i="10"/>
  <c r="I26" i="10"/>
  <c r="I25" i="10"/>
  <c r="I35" i="9"/>
  <c r="I34" i="9"/>
  <c r="I33" i="9"/>
  <c r="I32" i="9"/>
  <c r="I31" i="9"/>
  <c r="I30" i="9"/>
  <c r="I27" i="9"/>
  <c r="I26" i="9"/>
  <c r="I25" i="9"/>
  <c r="I40" i="6"/>
  <c r="I39" i="6"/>
  <c r="D18" i="11"/>
  <c r="D10" i="10"/>
  <c r="F9" i="8" l="1"/>
  <c r="F17" i="9"/>
  <c r="D13" i="4"/>
  <c r="F21" i="8"/>
  <c r="G21" i="8" s="1"/>
  <c r="F9" i="10"/>
  <c r="F9" i="11"/>
  <c r="G9" i="11" s="1"/>
  <c r="F9" i="15"/>
  <c r="F10" i="15" s="1"/>
  <c r="F9" i="18"/>
  <c r="F10" i="18" s="1"/>
  <c r="F9" i="16"/>
  <c r="F10" i="16" s="1"/>
  <c r="F9" i="17"/>
  <c r="F10" i="17" s="1"/>
  <c r="E22" i="6"/>
  <c r="F21" i="6"/>
  <c r="E83" i="17"/>
  <c r="E87" i="17" s="1"/>
  <c r="G83" i="17"/>
  <c r="G87" i="17" s="1"/>
  <c r="F83" i="17"/>
  <c r="F87" i="17" s="1"/>
  <c r="H83" i="17"/>
  <c r="H87" i="17" s="1"/>
  <c r="E83" i="18"/>
  <c r="E87" i="18" s="1"/>
  <c r="F83" i="18"/>
  <c r="F87" i="18" s="1"/>
  <c r="G83" i="18"/>
  <c r="G87" i="18" s="1"/>
  <c r="H83" i="18"/>
  <c r="H87" i="18" s="1"/>
  <c r="E83" i="15"/>
  <c r="E87" i="15" s="1"/>
  <c r="D83" i="15"/>
  <c r="H83" i="15"/>
  <c r="H87" i="15" s="1"/>
  <c r="G83" i="15"/>
  <c r="G87" i="15" s="1"/>
  <c r="E83" i="8"/>
  <c r="E87" i="8" s="1"/>
  <c r="G83" i="8"/>
  <c r="G87" i="8" s="1"/>
  <c r="F83" i="8"/>
  <c r="F87" i="8" s="1"/>
  <c r="H83" i="8"/>
  <c r="H87" i="8" s="1"/>
  <c r="E83" i="9"/>
  <c r="E87" i="9" s="1"/>
  <c r="F83" i="9"/>
  <c r="F87" i="9" s="1"/>
  <c r="G83" i="9"/>
  <c r="G87" i="9" s="1"/>
  <c r="H83" i="9"/>
  <c r="H87" i="9" s="1"/>
  <c r="E83" i="16"/>
  <c r="E87" i="16" s="1"/>
  <c r="F83" i="16"/>
  <c r="F87" i="16" s="1"/>
  <c r="G83" i="16"/>
  <c r="G87" i="16" s="1"/>
  <c r="H83" i="16"/>
  <c r="H87" i="16" s="1"/>
  <c r="E83" i="10"/>
  <c r="E87" i="10" s="1"/>
  <c r="F83" i="10"/>
  <c r="F87" i="10" s="1"/>
  <c r="G83" i="10"/>
  <c r="G87" i="10" s="1"/>
  <c r="H83" i="10"/>
  <c r="H87" i="10" s="1"/>
  <c r="D83" i="11"/>
  <c r="E83" i="11"/>
  <c r="E87" i="11" s="1"/>
  <c r="F83" i="11"/>
  <c r="F87" i="11" s="1"/>
  <c r="G83" i="11"/>
  <c r="G87" i="11" s="1"/>
  <c r="E10" i="15"/>
  <c r="I3" i="17"/>
  <c r="D4" i="17"/>
  <c r="D4" i="11"/>
  <c r="H3" i="16"/>
  <c r="I3" i="16" s="1"/>
  <c r="G4" i="16"/>
  <c r="D18" i="17"/>
  <c r="F4" i="16"/>
  <c r="E4" i="11"/>
  <c r="D4" i="9"/>
  <c r="F3" i="15"/>
  <c r="G3" i="15" s="1"/>
  <c r="H3" i="15" s="1"/>
  <c r="H4" i="15" s="1"/>
  <c r="E10" i="8"/>
  <c r="I23" i="15"/>
  <c r="D10" i="15"/>
  <c r="E6" i="6"/>
  <c r="I23" i="17"/>
  <c r="G17" i="4"/>
  <c r="H17" i="4" s="1"/>
  <c r="H24" i="6"/>
  <c r="I23" i="16"/>
  <c r="I23" i="18"/>
  <c r="H24" i="18"/>
  <c r="I23" i="10"/>
  <c r="I23" i="8"/>
  <c r="D10" i="8"/>
  <c r="D10" i="16"/>
  <c r="E22" i="17"/>
  <c r="I23" i="11"/>
  <c r="H23" i="4"/>
  <c r="I23" i="9"/>
  <c r="I24" i="9"/>
  <c r="H27" i="4"/>
  <c r="F10" i="8"/>
  <c r="E6" i="8"/>
  <c r="I24" i="8"/>
  <c r="E4" i="17"/>
  <c r="E4" i="15"/>
  <c r="G4" i="17"/>
  <c r="H4" i="17"/>
  <c r="D22" i="10"/>
  <c r="E13" i="11"/>
  <c r="E22" i="10"/>
  <c r="F4" i="17"/>
  <c r="D10" i="18"/>
  <c r="H20" i="4"/>
  <c r="D22" i="18"/>
  <c r="H21" i="4"/>
  <c r="E14" i="10"/>
  <c r="I23" i="6"/>
  <c r="G21" i="15"/>
  <c r="H21" i="15" s="1"/>
  <c r="H22" i="15" s="1"/>
  <c r="F22" i="15"/>
  <c r="F10" i="10"/>
  <c r="F21" i="10"/>
  <c r="F22" i="10" s="1"/>
  <c r="F5" i="8"/>
  <c r="E10" i="10"/>
  <c r="D14" i="10"/>
  <c r="E18" i="18"/>
  <c r="D18" i="8"/>
  <c r="D4" i="15"/>
  <c r="H24" i="4"/>
  <c r="H26" i="4"/>
  <c r="H33" i="4"/>
  <c r="D6" i="8"/>
  <c r="E14" i="8"/>
  <c r="F14" i="17"/>
  <c r="E14" i="17"/>
  <c r="H19" i="4"/>
  <c r="H28" i="4"/>
  <c r="F13" i="9"/>
  <c r="E14" i="9"/>
  <c r="D18" i="18"/>
  <c r="D4" i="16"/>
  <c r="F13" i="8"/>
  <c r="E10" i="16"/>
  <c r="D22" i="17"/>
  <c r="D18" i="10"/>
  <c r="E18" i="10"/>
  <c r="E18" i="9"/>
  <c r="D18" i="16"/>
  <c r="E18" i="16"/>
  <c r="E4" i="16"/>
  <c r="D18" i="9"/>
  <c r="E22" i="11"/>
  <c r="D14" i="9"/>
  <c r="H25" i="4"/>
  <c r="E13" i="18"/>
  <c r="D18" i="15"/>
  <c r="D22" i="11"/>
  <c r="H32" i="4"/>
  <c r="F6" i="9"/>
  <c r="E5" i="18"/>
  <c r="F5" i="18" s="1"/>
  <c r="G5" i="18" s="1"/>
  <c r="H5" i="18" s="1"/>
  <c r="H6" i="18" s="1"/>
  <c r="E5" i="11"/>
  <c r="D6" i="11"/>
  <c r="H5" i="9"/>
  <c r="H6" i="9" s="1"/>
  <c r="G6" i="9"/>
  <c r="F6" i="6"/>
  <c r="G5" i="6"/>
  <c r="E6" i="9"/>
  <c r="D6" i="18"/>
  <c r="D6" i="9"/>
  <c r="I28" i="8"/>
  <c r="E10" i="11"/>
  <c r="G3" i="11"/>
  <c r="F4" i="11"/>
  <c r="G13" i="17"/>
  <c r="G22" i="11"/>
  <c r="H21" i="11"/>
  <c r="D6" i="10"/>
  <c r="E9" i="9"/>
  <c r="D10" i="9"/>
  <c r="D22" i="16"/>
  <c r="F22" i="16"/>
  <c r="C5" i="4"/>
  <c r="E3" i="8"/>
  <c r="E4" i="8" s="1"/>
  <c r="D14" i="6"/>
  <c r="E13" i="6"/>
  <c r="E22" i="16"/>
  <c r="F14" i="10"/>
  <c r="G13" i="10"/>
  <c r="F17" i="11"/>
  <c r="F18" i="11" s="1"/>
  <c r="E18" i="11"/>
  <c r="E22" i="15"/>
  <c r="D22" i="15"/>
  <c r="E3" i="10"/>
  <c r="D4" i="10"/>
  <c r="D10" i="6"/>
  <c r="E9" i="6"/>
  <c r="E6" i="10"/>
  <c r="F5" i="10"/>
  <c r="D22" i="8"/>
  <c r="F3" i="9"/>
  <c r="D14" i="8"/>
  <c r="D4" i="18"/>
  <c r="E3" i="18"/>
  <c r="D14" i="17"/>
  <c r="E22" i="8"/>
  <c r="F22" i="11"/>
  <c r="F18" i="10"/>
  <c r="E10" i="17"/>
  <c r="E10" i="18"/>
  <c r="D10" i="17"/>
  <c r="E4" i="9"/>
  <c r="D4" i="8"/>
  <c r="G17" i="15"/>
  <c r="F18" i="15"/>
  <c r="E18" i="15"/>
  <c r="F18" i="16"/>
  <c r="G17" i="16"/>
  <c r="F17" i="17"/>
  <c r="E18" i="17"/>
  <c r="G17" i="18"/>
  <c r="F18" i="18"/>
  <c r="G17" i="10"/>
  <c r="G17" i="9"/>
  <c r="F18" i="9"/>
  <c r="F18" i="8"/>
  <c r="E18" i="8"/>
  <c r="G21" i="16"/>
  <c r="F22" i="17"/>
  <c r="G21" i="17"/>
  <c r="E22" i="18"/>
  <c r="F21" i="18"/>
  <c r="D22" i="9"/>
  <c r="E21" i="9"/>
  <c r="D15" i="4" s="1"/>
  <c r="C15" i="4"/>
  <c r="D9" i="4" l="1"/>
  <c r="C10" i="4"/>
  <c r="F10" i="11"/>
  <c r="G5" i="8"/>
  <c r="F22" i="8"/>
  <c r="G9" i="8"/>
  <c r="D53" i="6"/>
  <c r="D59" i="6" s="1"/>
  <c r="D55" i="6"/>
  <c r="C14" i="4"/>
  <c r="D42" i="8"/>
  <c r="D43" i="8" s="1"/>
  <c r="E42" i="8"/>
  <c r="E43" i="8" s="1"/>
  <c r="D42" i="10"/>
  <c r="D43" i="10" s="1"/>
  <c r="G9" i="18"/>
  <c r="G9" i="15"/>
  <c r="G3" i="9"/>
  <c r="G9" i="17"/>
  <c r="D42" i="9"/>
  <c r="G9" i="16"/>
  <c r="G9" i="10"/>
  <c r="G14" i="10"/>
  <c r="H13" i="10"/>
  <c r="H14" i="10" s="1"/>
  <c r="D83" i="18"/>
  <c r="I82" i="18"/>
  <c r="I82" i="11"/>
  <c r="H83" i="11"/>
  <c r="H87" i="11" s="1"/>
  <c r="D83" i="8"/>
  <c r="I82" i="8"/>
  <c r="I82" i="15"/>
  <c r="F83" i="15"/>
  <c r="F87" i="15" s="1"/>
  <c r="D83" i="10"/>
  <c r="I82" i="10"/>
  <c r="D87" i="15"/>
  <c r="D83" i="9"/>
  <c r="I82" i="9"/>
  <c r="D83" i="17"/>
  <c r="I82" i="17"/>
  <c r="D83" i="16"/>
  <c r="I82" i="16"/>
  <c r="D87" i="11"/>
  <c r="H4" i="16"/>
  <c r="I4" i="16" s="1"/>
  <c r="F4" i="15"/>
  <c r="I4" i="17"/>
  <c r="F3" i="6"/>
  <c r="E4" i="6"/>
  <c r="G17" i="11"/>
  <c r="H17" i="11" s="1"/>
  <c r="I17" i="11" s="1"/>
  <c r="G4" i="15"/>
  <c r="I3" i="15"/>
  <c r="G18" i="4"/>
  <c r="H18" i="4" s="1"/>
  <c r="G21" i="10"/>
  <c r="I24" i="6"/>
  <c r="I24" i="15"/>
  <c r="I24" i="16"/>
  <c r="I24" i="17"/>
  <c r="D14" i="16"/>
  <c r="D14" i="18"/>
  <c r="D42" i="18" s="1"/>
  <c r="I24" i="18"/>
  <c r="E6" i="18"/>
  <c r="I24" i="11"/>
  <c r="I24" i="10"/>
  <c r="F6" i="8"/>
  <c r="G22" i="15"/>
  <c r="I22" i="15" s="1"/>
  <c r="I21" i="15"/>
  <c r="D14" i="11"/>
  <c r="F13" i="11"/>
  <c r="E14" i="11"/>
  <c r="F17" i="6"/>
  <c r="E18" i="6"/>
  <c r="D14" i="4" s="1"/>
  <c r="H5" i="8"/>
  <c r="G6" i="8"/>
  <c r="F6" i="18"/>
  <c r="F14" i="8"/>
  <c r="G13" i="8"/>
  <c r="I6" i="9"/>
  <c r="G6" i="18"/>
  <c r="F14" i="9"/>
  <c r="G13" i="9"/>
  <c r="E6" i="11"/>
  <c r="F5" i="11"/>
  <c r="I5" i="9"/>
  <c r="H5" i="6"/>
  <c r="H6" i="6" s="1"/>
  <c r="G6" i="6"/>
  <c r="I5" i="18"/>
  <c r="E14" i="6"/>
  <c r="F13" i="6"/>
  <c r="F6" i="10"/>
  <c r="G5" i="10"/>
  <c r="F3" i="18"/>
  <c r="E4" i="18"/>
  <c r="F3" i="8"/>
  <c r="D5" i="4"/>
  <c r="H13" i="17"/>
  <c r="H14" i="17" s="1"/>
  <c r="G14" i="17"/>
  <c r="E13" i="15"/>
  <c r="D14" i="15"/>
  <c r="I21" i="11"/>
  <c r="H22" i="11"/>
  <c r="I22" i="11" s="1"/>
  <c r="D41" i="10"/>
  <c r="D47" i="10" s="1"/>
  <c r="E14" i="18"/>
  <c r="F13" i="18"/>
  <c r="H3" i="11"/>
  <c r="G4" i="11"/>
  <c r="H3" i="9"/>
  <c r="G4" i="9"/>
  <c r="E10" i="6"/>
  <c r="F9" i="6"/>
  <c r="F3" i="10"/>
  <c r="E4" i="10"/>
  <c r="E42" i="10" s="1"/>
  <c r="I28" i="10"/>
  <c r="F9" i="9"/>
  <c r="E10" i="9"/>
  <c r="G10" i="11"/>
  <c r="H9" i="11"/>
  <c r="F4" i="9"/>
  <c r="E13" i="16"/>
  <c r="D41" i="8"/>
  <c r="D47" i="8" s="1"/>
  <c r="C6" i="4"/>
  <c r="E41" i="8"/>
  <c r="E47" i="8" s="1"/>
  <c r="G18" i="15"/>
  <c r="H17" i="15"/>
  <c r="H17" i="16"/>
  <c r="H18" i="16" s="1"/>
  <c r="G18" i="16"/>
  <c r="F18" i="17"/>
  <c r="G17" i="17"/>
  <c r="G18" i="18"/>
  <c r="H17" i="18"/>
  <c r="H18" i="18" s="1"/>
  <c r="H17" i="10"/>
  <c r="G18" i="10"/>
  <c r="G18" i="9"/>
  <c r="H17" i="9"/>
  <c r="H18" i="9" s="1"/>
  <c r="H17" i="8"/>
  <c r="G18" i="8"/>
  <c r="H21" i="16"/>
  <c r="I21" i="16" s="1"/>
  <c r="G22" i="16"/>
  <c r="G22" i="17"/>
  <c r="H21" i="17"/>
  <c r="G21" i="18"/>
  <c r="F22" i="18"/>
  <c r="E22" i="9"/>
  <c r="D16" i="4" s="1"/>
  <c r="F21" i="9"/>
  <c r="D41" i="9"/>
  <c r="D47" i="9" s="1"/>
  <c r="C16" i="4"/>
  <c r="H21" i="8"/>
  <c r="G22" i="8"/>
  <c r="G21" i="6"/>
  <c r="F22" i="6"/>
  <c r="E54" i="6" l="1"/>
  <c r="D11" i="4"/>
  <c r="E9" i="4"/>
  <c r="E42" i="11"/>
  <c r="E43" i="11" s="1"/>
  <c r="E42" i="18"/>
  <c r="E11" i="4"/>
  <c r="C12" i="4"/>
  <c r="D10" i="4"/>
  <c r="G10" i="8"/>
  <c r="H9" i="8"/>
  <c r="G17" i="6"/>
  <c r="F13" i="4" s="1"/>
  <c r="E13" i="4"/>
  <c r="D43" i="9"/>
  <c r="D44" i="9" s="1"/>
  <c r="E53" i="6"/>
  <c r="E59" i="6" s="1"/>
  <c r="E42" i="9"/>
  <c r="E43" i="9" s="1"/>
  <c r="D41" i="11"/>
  <c r="D47" i="11" s="1"/>
  <c r="D42" i="11"/>
  <c r="H9" i="10"/>
  <c r="G10" i="10"/>
  <c r="H4" i="9"/>
  <c r="I4" i="9" s="1"/>
  <c r="H9" i="18"/>
  <c r="I9" i="18" s="1"/>
  <c r="G10" i="18"/>
  <c r="H9" i="15"/>
  <c r="G10" i="15"/>
  <c r="H9" i="17"/>
  <c r="I9" i="17" s="1"/>
  <c r="G10" i="17"/>
  <c r="I14" i="10"/>
  <c r="H9" i="16"/>
  <c r="I9" i="16" s="1"/>
  <c r="G10" i="16"/>
  <c r="H10" i="11"/>
  <c r="I10" i="11" s="1"/>
  <c r="I13" i="10"/>
  <c r="I87" i="15"/>
  <c r="D87" i="10"/>
  <c r="I87" i="10" s="1"/>
  <c r="I83" i="10"/>
  <c r="I83" i="11"/>
  <c r="D87" i="9"/>
  <c r="I87" i="9" s="1"/>
  <c r="I83" i="9"/>
  <c r="D87" i="18"/>
  <c r="I87" i="18" s="1"/>
  <c r="I83" i="18"/>
  <c r="I87" i="11"/>
  <c r="D87" i="17"/>
  <c r="I87" i="17" s="1"/>
  <c r="I83" i="17"/>
  <c r="D87" i="16"/>
  <c r="I87" i="16" s="1"/>
  <c r="I83" i="16"/>
  <c r="I83" i="15"/>
  <c r="D87" i="8"/>
  <c r="I83" i="8"/>
  <c r="E48" i="8"/>
  <c r="E84" i="8"/>
  <c r="I4" i="15"/>
  <c r="I9" i="11"/>
  <c r="G18" i="11"/>
  <c r="F4" i="6"/>
  <c r="G3" i="6"/>
  <c r="H21" i="10"/>
  <c r="H22" i="10" s="1"/>
  <c r="G22" i="10"/>
  <c r="D44" i="10"/>
  <c r="I21" i="8"/>
  <c r="I14" i="17"/>
  <c r="I13" i="17"/>
  <c r="G13" i="11"/>
  <c r="F14" i="11"/>
  <c r="I6" i="18"/>
  <c r="I5" i="8"/>
  <c r="H6" i="8"/>
  <c r="I6" i="8" s="1"/>
  <c r="I6" i="6"/>
  <c r="F18" i="6"/>
  <c r="E14" i="4" s="1"/>
  <c r="H13" i="8"/>
  <c r="G14" i="8"/>
  <c r="H13" i="9"/>
  <c r="H14" i="9" s="1"/>
  <c r="G14" i="9"/>
  <c r="I5" i="6"/>
  <c r="E5" i="17"/>
  <c r="D6" i="17"/>
  <c r="F6" i="11"/>
  <c r="G5" i="11"/>
  <c r="H4" i="11"/>
  <c r="I4" i="11" s="1"/>
  <c r="I3" i="11"/>
  <c r="G9" i="6"/>
  <c r="F10" i="6"/>
  <c r="G3" i="8"/>
  <c r="E5" i="4"/>
  <c r="F4" i="8"/>
  <c r="F42" i="8" s="1"/>
  <c r="D6" i="4"/>
  <c r="E14" i="15"/>
  <c r="F13" i="15"/>
  <c r="D56" i="6"/>
  <c r="E43" i="10"/>
  <c r="E41" i="10"/>
  <c r="E47" i="10" s="1"/>
  <c r="E41" i="11"/>
  <c r="E47" i="11" s="1"/>
  <c r="D84" i="10"/>
  <c r="G13" i="6"/>
  <c r="F14" i="6"/>
  <c r="I28" i="6"/>
  <c r="G9" i="9"/>
  <c r="F9" i="4" s="1"/>
  <c r="F10" i="9"/>
  <c r="G3" i="18"/>
  <c r="F4" i="18"/>
  <c r="E14" i="16"/>
  <c r="F13" i="16"/>
  <c r="I17" i="9"/>
  <c r="F4" i="10"/>
  <c r="G3" i="10"/>
  <c r="G6" i="10"/>
  <c r="H5" i="10"/>
  <c r="I5" i="10" s="1"/>
  <c r="E41" i="18"/>
  <c r="E47" i="18" s="1"/>
  <c r="D41" i="18"/>
  <c r="D47" i="18" s="1"/>
  <c r="D43" i="18"/>
  <c r="I18" i="18"/>
  <c r="I17" i="18"/>
  <c r="I3" i="9"/>
  <c r="G13" i="18"/>
  <c r="F14" i="18"/>
  <c r="F42" i="18" s="1"/>
  <c r="I18" i="16"/>
  <c r="I18" i="9"/>
  <c r="D44" i="8"/>
  <c r="E44" i="8"/>
  <c r="H18" i="15"/>
  <c r="I17" i="15"/>
  <c r="I17" i="16"/>
  <c r="H17" i="17"/>
  <c r="G18" i="17"/>
  <c r="H18" i="11"/>
  <c r="H18" i="10"/>
  <c r="I17" i="10"/>
  <c r="H18" i="8"/>
  <c r="I18" i="8" s="1"/>
  <c r="I17" i="8"/>
  <c r="H22" i="16"/>
  <c r="H22" i="17"/>
  <c r="I22" i="17" s="1"/>
  <c r="I21" i="17"/>
  <c r="H21" i="18"/>
  <c r="I21" i="18" s="1"/>
  <c r="G22" i="18"/>
  <c r="F22" i="9"/>
  <c r="G21" i="9"/>
  <c r="F15" i="4" s="1"/>
  <c r="E41" i="9"/>
  <c r="E47" i="9" s="1"/>
  <c r="E15" i="4"/>
  <c r="H22" i="8"/>
  <c r="I22" i="8" s="1"/>
  <c r="H21" i="6"/>
  <c r="G22" i="6"/>
  <c r="F54" i="6" l="1"/>
  <c r="D12" i="4"/>
  <c r="D42" i="17"/>
  <c r="D43" i="17" s="1"/>
  <c r="F42" i="11"/>
  <c r="F43" i="11" s="1"/>
  <c r="F41" i="10"/>
  <c r="F47" i="10" s="1"/>
  <c r="F42" i="10"/>
  <c r="E10" i="4"/>
  <c r="H10" i="8"/>
  <c r="I10" i="8" s="1"/>
  <c r="I9" i="8"/>
  <c r="H14" i="8"/>
  <c r="F55" i="6"/>
  <c r="E55" i="6"/>
  <c r="E96" i="6" s="1"/>
  <c r="E99" i="6" s="1"/>
  <c r="D48" i="4" s="1"/>
  <c r="F53" i="6"/>
  <c r="F59" i="6" s="1"/>
  <c r="F42" i="9"/>
  <c r="H10" i="15"/>
  <c r="I10" i="15" s="1"/>
  <c r="I9" i="10"/>
  <c r="H10" i="10"/>
  <c r="I10" i="10" s="1"/>
  <c r="H10" i="17"/>
  <c r="H10" i="18"/>
  <c r="H10" i="16"/>
  <c r="I10" i="16" s="1"/>
  <c r="I9" i="15"/>
  <c r="D43" i="11"/>
  <c r="D44" i="11" s="1"/>
  <c r="I87" i="8"/>
  <c r="E48" i="11"/>
  <c r="E84" i="11"/>
  <c r="D48" i="9"/>
  <c r="D84" i="9"/>
  <c r="E48" i="10"/>
  <c r="E84" i="10"/>
  <c r="D48" i="11"/>
  <c r="D48" i="8"/>
  <c r="D84" i="8"/>
  <c r="E48" i="18"/>
  <c r="I14" i="9"/>
  <c r="G4" i="6"/>
  <c r="H3" i="6"/>
  <c r="I18" i="11"/>
  <c r="I21" i="10"/>
  <c r="I22" i="10"/>
  <c r="G14" i="11"/>
  <c r="H13" i="11"/>
  <c r="H17" i="6"/>
  <c r="G18" i="6"/>
  <c r="F14" i="4" s="1"/>
  <c r="I13" i="9"/>
  <c r="I13" i="8"/>
  <c r="I14" i="8"/>
  <c r="D48" i="10"/>
  <c r="F5" i="17"/>
  <c r="E6" i="17"/>
  <c r="H5" i="11"/>
  <c r="G6" i="11"/>
  <c r="E5" i="15"/>
  <c r="D6" i="15"/>
  <c r="D42" i="15" s="1"/>
  <c r="E44" i="11"/>
  <c r="H6" i="10"/>
  <c r="I6" i="10" s="1"/>
  <c r="H3" i="18"/>
  <c r="G4" i="18"/>
  <c r="G14" i="18"/>
  <c r="G42" i="18" s="1"/>
  <c r="H13" i="18"/>
  <c r="H14" i="18" s="1"/>
  <c r="G4" i="10"/>
  <c r="G42" i="10" s="1"/>
  <c r="H3" i="10"/>
  <c r="H4" i="10" s="1"/>
  <c r="F41" i="11"/>
  <c r="F47" i="11" s="1"/>
  <c r="H3" i="8"/>
  <c r="I3" i="8" s="1"/>
  <c r="G4" i="8"/>
  <c r="F5" i="4"/>
  <c r="D41" i="17"/>
  <c r="D47" i="17" s="1"/>
  <c r="F41" i="18"/>
  <c r="F47" i="18" s="1"/>
  <c r="H13" i="6"/>
  <c r="G14" i="6"/>
  <c r="I28" i="9"/>
  <c r="E44" i="10"/>
  <c r="G13" i="16"/>
  <c r="F14" i="16"/>
  <c r="G13" i="15"/>
  <c r="F14" i="15"/>
  <c r="H9" i="6"/>
  <c r="G10" i="6"/>
  <c r="D44" i="18"/>
  <c r="H9" i="9"/>
  <c r="G9" i="4" s="1"/>
  <c r="G10" i="9"/>
  <c r="F43" i="8"/>
  <c r="E6" i="4"/>
  <c r="F41" i="8"/>
  <c r="F47" i="8" s="1"/>
  <c r="I22" i="16"/>
  <c r="E16" i="4"/>
  <c r="F41" i="9"/>
  <c r="F47" i="9" s="1"/>
  <c r="I18" i="15"/>
  <c r="H18" i="17"/>
  <c r="I17" i="17"/>
  <c r="I18" i="10"/>
  <c r="H22" i="18"/>
  <c r="I22" i="18" s="1"/>
  <c r="H21" i="9"/>
  <c r="G15" i="4" s="1"/>
  <c r="G22" i="9"/>
  <c r="H22" i="6"/>
  <c r="I21" i="6"/>
  <c r="G53" i="6" l="1"/>
  <c r="G59" i="6" s="1"/>
  <c r="G54" i="6"/>
  <c r="G42" i="11"/>
  <c r="F11" i="4"/>
  <c r="E12" i="4"/>
  <c r="E42" i="17"/>
  <c r="E43" i="17" s="1"/>
  <c r="F10" i="4"/>
  <c r="G41" i="8"/>
  <c r="G47" i="8" s="1"/>
  <c r="G48" i="8" s="1"/>
  <c r="G42" i="8"/>
  <c r="G43" i="8" s="1"/>
  <c r="E56" i="6"/>
  <c r="G13" i="4"/>
  <c r="H13" i="4" s="1"/>
  <c r="G43" i="10"/>
  <c r="F43" i="9"/>
  <c r="F44" i="9" s="1"/>
  <c r="H4" i="6"/>
  <c r="I4" i="6" s="1"/>
  <c r="G55" i="6"/>
  <c r="H42" i="10"/>
  <c r="G42" i="9"/>
  <c r="G43" i="9" s="1"/>
  <c r="I10" i="17"/>
  <c r="H14" i="11"/>
  <c r="I14" i="11" s="1"/>
  <c r="I10" i="18"/>
  <c r="D84" i="11"/>
  <c r="E43" i="18"/>
  <c r="E44" i="18" s="1"/>
  <c r="F43" i="10"/>
  <c r="F44" i="10" s="1"/>
  <c r="D60" i="6"/>
  <c r="D96" i="6"/>
  <c r="D99" i="6" s="1"/>
  <c r="C48" i="4" s="1"/>
  <c r="F60" i="6"/>
  <c r="E84" i="9"/>
  <c r="D48" i="18"/>
  <c r="D84" i="18"/>
  <c r="I3" i="6"/>
  <c r="I3" i="10"/>
  <c r="I21" i="9"/>
  <c r="D6" i="16"/>
  <c r="E5" i="16"/>
  <c r="I13" i="11"/>
  <c r="G41" i="10"/>
  <c r="G47" i="10" s="1"/>
  <c r="H18" i="6"/>
  <c r="H54" i="6" s="1"/>
  <c r="I17" i="6"/>
  <c r="G5" i="17"/>
  <c r="F6" i="17"/>
  <c r="F5" i="15"/>
  <c r="E6" i="15"/>
  <c r="E42" i="15" s="1"/>
  <c r="H6" i="11"/>
  <c r="I6" i="11" s="1"/>
  <c r="I5" i="11"/>
  <c r="F84" i="11"/>
  <c r="F44" i="11"/>
  <c r="F48" i="10"/>
  <c r="I4" i="10"/>
  <c r="F44" i="8"/>
  <c r="D84" i="17"/>
  <c r="D44" i="17"/>
  <c r="E41" i="17"/>
  <c r="E47" i="17" s="1"/>
  <c r="F6" i="4"/>
  <c r="H4" i="18"/>
  <c r="I4" i="18" s="1"/>
  <c r="I3" i="18"/>
  <c r="H10" i="6"/>
  <c r="H9" i="4"/>
  <c r="E60" i="6"/>
  <c r="H13" i="15"/>
  <c r="G14" i="15"/>
  <c r="G14" i="16"/>
  <c r="F12" i="4" s="1"/>
  <c r="H13" i="16"/>
  <c r="G11" i="4" s="1"/>
  <c r="F43" i="18"/>
  <c r="H4" i="8"/>
  <c r="G5" i="4"/>
  <c r="I13" i="18"/>
  <c r="H10" i="9"/>
  <c r="I10" i="9" s="1"/>
  <c r="I9" i="9"/>
  <c r="I9" i="6"/>
  <c r="G43" i="11"/>
  <c r="G41" i="11"/>
  <c r="G47" i="11" s="1"/>
  <c r="I14" i="18"/>
  <c r="H14" i="6"/>
  <c r="H41" i="10"/>
  <c r="H47" i="10" s="1"/>
  <c r="I13" i="6"/>
  <c r="D43" i="15"/>
  <c r="D41" i="15"/>
  <c r="D47" i="15" s="1"/>
  <c r="I18" i="17"/>
  <c r="E48" i="9"/>
  <c r="H22" i="9"/>
  <c r="I22" i="9" s="1"/>
  <c r="G41" i="9"/>
  <c r="G47" i="9" s="1"/>
  <c r="F16" i="4"/>
  <c r="E44" i="9"/>
  <c r="H15" i="4"/>
  <c r="I22" i="6"/>
  <c r="F56" i="6"/>
  <c r="E6" i="16" l="1"/>
  <c r="D8" i="4" s="1"/>
  <c r="E42" i="16"/>
  <c r="D37" i="4" s="1"/>
  <c r="D7" i="4"/>
  <c r="D41" i="16"/>
  <c r="D47" i="16" s="1"/>
  <c r="D42" i="16"/>
  <c r="C37" i="4" s="1"/>
  <c r="C38" i="4" s="1"/>
  <c r="C8" i="4"/>
  <c r="C36" i="4" s="1"/>
  <c r="F42" i="17"/>
  <c r="H42" i="18"/>
  <c r="H41" i="8"/>
  <c r="H47" i="8" s="1"/>
  <c r="H42" i="8"/>
  <c r="I14" i="6"/>
  <c r="I10" i="6"/>
  <c r="G10" i="4"/>
  <c r="H10" i="4" s="1"/>
  <c r="I18" i="6"/>
  <c r="G14" i="4"/>
  <c r="H14" i="4" s="1"/>
  <c r="H53" i="6"/>
  <c r="H59" i="6" s="1"/>
  <c r="H5" i="4"/>
  <c r="H42" i="11"/>
  <c r="H43" i="11" s="1"/>
  <c r="H42" i="9"/>
  <c r="H43" i="9" s="1"/>
  <c r="E84" i="18"/>
  <c r="G84" i="8"/>
  <c r="G44" i="8"/>
  <c r="F84" i="10"/>
  <c r="I42" i="10"/>
  <c r="H43" i="10"/>
  <c r="I43" i="10" s="1"/>
  <c r="F96" i="6"/>
  <c r="F99" i="6" s="1"/>
  <c r="E48" i="4" s="1"/>
  <c r="G96" i="6"/>
  <c r="G99" i="6" s="1"/>
  <c r="F48" i="18"/>
  <c r="F84" i="18"/>
  <c r="F48" i="9"/>
  <c r="F84" i="9"/>
  <c r="F48" i="8"/>
  <c r="F84" i="8"/>
  <c r="G48" i="10"/>
  <c r="G84" i="10"/>
  <c r="G56" i="6"/>
  <c r="F5" i="16"/>
  <c r="G44" i="10"/>
  <c r="F6" i="15"/>
  <c r="F42" i="15" s="1"/>
  <c r="G5" i="15"/>
  <c r="H5" i="17"/>
  <c r="G6" i="17"/>
  <c r="G42" i="17" s="1"/>
  <c r="I28" i="11"/>
  <c r="H41" i="11"/>
  <c r="H47" i="11" s="1"/>
  <c r="D48" i="17"/>
  <c r="H14" i="15"/>
  <c r="I14" i="15" s="1"/>
  <c r="I13" i="15"/>
  <c r="H11" i="4"/>
  <c r="E84" i="17"/>
  <c r="E44" i="17"/>
  <c r="I41" i="10"/>
  <c r="H14" i="16"/>
  <c r="I14" i="16" s="1"/>
  <c r="I13" i="16"/>
  <c r="E43" i="15"/>
  <c r="E41" i="15"/>
  <c r="E47" i="15" s="1"/>
  <c r="G41" i="18"/>
  <c r="G47" i="18" s="1"/>
  <c r="G43" i="18"/>
  <c r="F48" i="11"/>
  <c r="D84" i="15"/>
  <c r="D44" i="15"/>
  <c r="G6" i="4"/>
  <c r="H6" i="4" s="1"/>
  <c r="I4" i="8"/>
  <c r="F41" i="17"/>
  <c r="F47" i="17" s="1"/>
  <c r="E43" i="16"/>
  <c r="E41" i="16"/>
  <c r="E47" i="16" s="1"/>
  <c r="F44" i="18"/>
  <c r="H41" i="9"/>
  <c r="G16" i="4"/>
  <c r="I41" i="8" l="1"/>
  <c r="F6" i="16"/>
  <c r="E8" i="4" s="1"/>
  <c r="E7" i="4"/>
  <c r="G12" i="4"/>
  <c r="H12" i="4" s="1"/>
  <c r="D36" i="4"/>
  <c r="D42" i="4" s="1"/>
  <c r="F43" i="17"/>
  <c r="I5" i="17"/>
  <c r="H55" i="6"/>
  <c r="H56" i="6" s="1"/>
  <c r="I56" i="6" s="1"/>
  <c r="F48" i="4"/>
  <c r="D43" i="16"/>
  <c r="D44" i="16" s="1"/>
  <c r="I41" i="9"/>
  <c r="H47" i="9"/>
  <c r="H84" i="9" s="1"/>
  <c r="G60" i="6"/>
  <c r="H43" i="8"/>
  <c r="H44" i="8" s="1"/>
  <c r="H84" i="10"/>
  <c r="I84" i="10" s="1"/>
  <c r="H48" i="8"/>
  <c r="I48" i="8" s="1"/>
  <c r="G48" i="18"/>
  <c r="G84" i="18"/>
  <c r="G48" i="11"/>
  <c r="G84" i="11"/>
  <c r="G48" i="9"/>
  <c r="G84" i="9"/>
  <c r="G5" i="16"/>
  <c r="H44" i="10"/>
  <c r="I44" i="10" s="1"/>
  <c r="I54" i="6"/>
  <c r="I47" i="8"/>
  <c r="I47" i="10"/>
  <c r="H48" i="10"/>
  <c r="I48" i="10" s="1"/>
  <c r="I42" i="8"/>
  <c r="G6" i="15"/>
  <c r="G42" i="15" s="1"/>
  <c r="H5" i="15"/>
  <c r="H6" i="15" s="1"/>
  <c r="H42" i="15" s="1"/>
  <c r="H6" i="17"/>
  <c r="G44" i="18"/>
  <c r="D48" i="15"/>
  <c r="H44" i="11"/>
  <c r="F43" i="15"/>
  <c r="F41" i="15"/>
  <c r="F47" i="15" s="1"/>
  <c r="I53" i="6"/>
  <c r="D48" i="16"/>
  <c r="D38" i="4"/>
  <c r="I42" i="11"/>
  <c r="I41" i="11"/>
  <c r="H43" i="18"/>
  <c r="H41" i="18"/>
  <c r="H47" i="18" s="1"/>
  <c r="I28" i="18"/>
  <c r="G44" i="11"/>
  <c r="I43" i="11"/>
  <c r="G41" i="17"/>
  <c r="G47" i="17" s="1"/>
  <c r="G43" i="17"/>
  <c r="E48" i="17"/>
  <c r="E44" i="16"/>
  <c r="H16" i="4"/>
  <c r="H44" i="9"/>
  <c r="I43" i="9"/>
  <c r="G44" i="9"/>
  <c r="I42" i="9"/>
  <c r="F41" i="16" l="1"/>
  <c r="F47" i="16" s="1"/>
  <c r="I55" i="6"/>
  <c r="F7" i="4"/>
  <c r="E36" i="4"/>
  <c r="E42" i="4" s="1"/>
  <c r="F42" i="16"/>
  <c r="I6" i="17"/>
  <c r="H42" i="17"/>
  <c r="D84" i="16"/>
  <c r="C42" i="4"/>
  <c r="C43" i="4" s="1"/>
  <c r="I43" i="8"/>
  <c r="H5" i="16"/>
  <c r="G6" i="16"/>
  <c r="F8" i="4" s="1"/>
  <c r="H84" i="8"/>
  <c r="I84" i="8" s="1"/>
  <c r="H96" i="6"/>
  <c r="F84" i="17"/>
  <c r="E84" i="15"/>
  <c r="I84" i="9"/>
  <c r="I47" i="11"/>
  <c r="H84" i="11"/>
  <c r="I84" i="11" s="1"/>
  <c r="I59" i="6"/>
  <c r="E48" i="16"/>
  <c r="E84" i="16"/>
  <c r="C39" i="4"/>
  <c r="I6" i="15"/>
  <c r="D39" i="4"/>
  <c r="I44" i="11"/>
  <c r="I5" i="15"/>
  <c r="F44" i="17"/>
  <c r="I41" i="18"/>
  <c r="I42" i="18"/>
  <c r="G43" i="15"/>
  <c r="G41" i="15"/>
  <c r="G47" i="15" s="1"/>
  <c r="F48" i="17"/>
  <c r="H41" i="17"/>
  <c r="H47" i="17" s="1"/>
  <c r="H43" i="17"/>
  <c r="I28" i="17"/>
  <c r="F44" i="15"/>
  <c r="E48" i="15"/>
  <c r="H48" i="11"/>
  <c r="I48" i="11" s="1"/>
  <c r="G84" i="17"/>
  <c r="G44" i="17"/>
  <c r="I44" i="8"/>
  <c r="D43" i="4"/>
  <c r="E44" i="15"/>
  <c r="H48" i="9"/>
  <c r="I48" i="9" s="1"/>
  <c r="I44" i="9"/>
  <c r="I47" i="9"/>
  <c r="E37" i="4" l="1"/>
  <c r="E38" i="4" s="1"/>
  <c r="E39" i="4" s="1"/>
  <c r="F43" i="16"/>
  <c r="F44" i="16" s="1"/>
  <c r="G7" i="4"/>
  <c r="H7" i="4" s="1"/>
  <c r="J17" i="4" s="1"/>
  <c r="F36" i="4"/>
  <c r="F42" i="4" s="1"/>
  <c r="G42" i="16"/>
  <c r="F37" i="4" s="1"/>
  <c r="F38" i="4" s="1"/>
  <c r="I96" i="6"/>
  <c r="H99" i="6"/>
  <c r="H6" i="16"/>
  <c r="H42" i="16" s="1"/>
  <c r="G37" i="4" s="1"/>
  <c r="G41" i="16"/>
  <c r="G47" i="16" s="1"/>
  <c r="I5" i="16"/>
  <c r="H60" i="6"/>
  <c r="I60" i="6" s="1"/>
  <c r="H84" i="18"/>
  <c r="I84" i="18" s="1"/>
  <c r="F48" i="16"/>
  <c r="F84" i="16"/>
  <c r="F48" i="15"/>
  <c r="F84" i="15"/>
  <c r="E43" i="4"/>
  <c r="H44" i="17"/>
  <c r="I44" i="17" s="1"/>
  <c r="I42" i="17"/>
  <c r="G44" i="15"/>
  <c r="I41" i="17"/>
  <c r="I28" i="16"/>
  <c r="H43" i="15"/>
  <c r="H41" i="15"/>
  <c r="I28" i="15"/>
  <c r="I43" i="18"/>
  <c r="H48" i="18"/>
  <c r="I48" i="18" s="1"/>
  <c r="I47" i="18"/>
  <c r="G48" i="17"/>
  <c r="H44" i="18"/>
  <c r="I44" i="18" s="1"/>
  <c r="G8" i="4" l="1"/>
  <c r="G36" i="4" s="1"/>
  <c r="G42" i="4" s="1"/>
  <c r="G43" i="16"/>
  <c r="G44" i="16" s="1"/>
  <c r="G48" i="4"/>
  <c r="H48" i="4" s="1"/>
  <c r="I99" i="6"/>
  <c r="I6" i="16"/>
  <c r="H41" i="16"/>
  <c r="H47" i="16" s="1"/>
  <c r="H43" i="16"/>
  <c r="I41" i="15"/>
  <c r="H47" i="15"/>
  <c r="H84" i="15" s="1"/>
  <c r="G48" i="15"/>
  <c r="G84" i="15"/>
  <c r="I47" i="17"/>
  <c r="H84" i="17"/>
  <c r="I84" i="17" s="1"/>
  <c r="F43" i="4"/>
  <c r="I42" i="15"/>
  <c r="G48" i="16"/>
  <c r="I43" i="15"/>
  <c r="H48" i="17"/>
  <c r="I48" i="17" s="1"/>
  <c r="H44" i="15"/>
  <c r="I44" i="15" s="1"/>
  <c r="H22" i="4"/>
  <c r="I43" i="17"/>
  <c r="G84" i="16" l="1"/>
  <c r="H8" i="4"/>
  <c r="J18" i="4" s="1"/>
  <c r="I41" i="16"/>
  <c r="H44" i="16"/>
  <c r="I44" i="16" s="1"/>
  <c r="I43" i="16"/>
  <c r="I42" i="16"/>
  <c r="I84" i="15"/>
  <c r="H37" i="4"/>
  <c r="G38" i="4"/>
  <c r="H48" i="16"/>
  <c r="I48" i="16" s="1"/>
  <c r="H84" i="16"/>
  <c r="H48" i="15"/>
  <c r="I48" i="15" s="1"/>
  <c r="I47" i="15"/>
  <c r="H36" i="4"/>
  <c r="F39" i="4"/>
  <c r="I47" i="16"/>
  <c r="I84" i="16" l="1"/>
  <c r="G39" i="4"/>
  <c r="H38" i="4"/>
  <c r="H42" i="4"/>
  <c r="G43" i="4"/>
  <c r="H43" i="4" s="1"/>
  <c r="G46" i="4" l="1"/>
  <c r="F46" i="4"/>
  <c r="E46" i="4"/>
  <c r="D46" i="4"/>
  <c r="C46" i="4"/>
  <c r="I42" i="4"/>
  <c r="I38" i="4"/>
  <c r="G45" i="4"/>
  <c r="F45" i="4"/>
  <c r="E45" i="4"/>
  <c r="D45" i="4"/>
  <c r="C45" i="4"/>
  <c r="H39" i="4"/>
  <c r="H45" i="4" l="1"/>
  <c r="H46" i="4"/>
  <c r="I46" i="4" l="1"/>
</calcChain>
</file>

<file path=xl/sharedStrings.xml><?xml version="1.0" encoding="utf-8"?>
<sst xmlns="http://schemas.openxmlformats.org/spreadsheetml/2006/main" count="1363" uniqueCount="177">
  <si>
    <t>Template Instructions</t>
  </si>
  <si>
    <t xml:space="preserve">The budget template has pre-established formulas. Please, do not add lines or columns to it because this can alter the other linked formulas. </t>
  </si>
  <si>
    <t>Only fill out information into the orange highlighted cells.  The rest are formulas.  If you need to stop a formula to limit number of years, put a 0 in the cell.</t>
  </si>
  <si>
    <t>The only item required on the Combined Budget tab is the IDC rate comparisons.  All other information will flow in from the other tabs</t>
  </si>
  <si>
    <r>
      <rPr>
        <b/>
        <sz val="12"/>
        <color theme="1"/>
        <rFont val="Times New Roman"/>
        <family val="1"/>
      </rPr>
      <t>Personnel expenses</t>
    </r>
    <r>
      <rPr>
        <sz val="12"/>
        <color theme="1"/>
        <rFont val="Times New Roman"/>
        <family val="2"/>
      </rPr>
      <t xml:space="preserve"> - </t>
    </r>
    <r>
      <rPr>
        <b/>
        <sz val="12"/>
        <color theme="1"/>
        <rFont val="Times New Roman"/>
        <family val="1"/>
      </rPr>
      <t>Provide two pieces of information</t>
    </r>
    <r>
      <rPr>
        <sz val="12"/>
        <color theme="1"/>
        <rFont val="Times New Roman"/>
        <family val="2"/>
      </rPr>
      <t>.  1) Enter the months or hours (OPS) needed for work on project in column B.  2) Enter the annual salary per year in column C.  OPS is entered as hourly rate.  Contains the current minimum rates of pay for reference.  Amounts should be updated if more than minimum rate is planned.</t>
    </r>
    <r>
      <rPr>
        <sz val="12"/>
        <color theme="1"/>
        <rFont val="Times New Roman"/>
        <family val="1"/>
      </rPr>
      <t xml:space="preserve">  </t>
    </r>
  </si>
  <si>
    <r>
      <rPr>
        <b/>
        <sz val="12"/>
        <color theme="1"/>
        <rFont val="Times New Roman"/>
        <family val="1"/>
      </rPr>
      <t>Grad Assist Salary &amp; Tuition</t>
    </r>
    <r>
      <rPr>
        <sz val="12"/>
        <color theme="1"/>
        <rFont val="Times New Roman"/>
        <family val="2"/>
      </rPr>
      <t xml:space="preserve"> - Column C minimum rate is prorated to a .50 FTE.  Enter the duration months student will be working (ex 12 months @ .50 FTE = 1 full time student).  The tuition formula is linked to the number of months.</t>
    </r>
  </si>
  <si>
    <t>Tab Usage:</t>
  </si>
  <si>
    <t>UF PI tab is for UF Lead funding request.</t>
  </si>
  <si>
    <t xml:space="preserve">UF Co-PI tabs are for UF investigators funding request.  Do NOT enter subcontrat budgets on these sheets.  </t>
  </si>
  <si>
    <r>
      <t xml:space="preserve">Subcontract tabs are </t>
    </r>
    <r>
      <rPr>
        <b/>
        <sz val="12"/>
        <color theme="1"/>
        <rFont val="Times New Roman"/>
        <family val="1"/>
      </rPr>
      <t>optional</t>
    </r>
    <r>
      <rPr>
        <sz val="12"/>
        <color theme="1"/>
        <rFont val="Times New Roman"/>
        <family val="2"/>
      </rPr>
      <t xml:space="preserve"> as most institutions have their own budget forms.  </t>
    </r>
  </si>
  <si>
    <t>The total request for all subcontracts will need to be entered on the UF PI tab.</t>
  </si>
  <si>
    <r>
      <t xml:space="preserve">Travel tab is </t>
    </r>
    <r>
      <rPr>
        <b/>
        <sz val="12"/>
        <color theme="1"/>
        <rFont val="Times New Roman"/>
        <family val="1"/>
      </rPr>
      <t>optional</t>
    </r>
    <r>
      <rPr>
        <sz val="12"/>
        <color theme="1"/>
        <rFont val="Times New Roman"/>
        <family val="2"/>
      </rPr>
      <t xml:space="preserve"> can be used for calculating and for copying into budget justification.  Total request will need to be entered into PI/Co-PI tabs.</t>
    </r>
  </si>
  <si>
    <t>Indirect Comparisions:</t>
  </si>
  <si>
    <t>Some agencies such as USDA ask for a comparision of a capped amount or federally negotiated rate, whichever is lesser.</t>
  </si>
  <si>
    <t>1)  Compare and determine which indirect dollar amount is lesser (comparision of H38 &amp; H42 on the combined budgets tab).  Use dollar amount and not percentage in comparision to take into account modifiers when using MTDC rate.</t>
  </si>
  <si>
    <t>2) Using the lesser of the rates, make sure that the Max IDC Allowed (Combined Budgets H45) has not been exceeded by the Current Total Indirect for All (Combined Budgets H46).  If Max IDC Allowed is exceeded IDC reductions must be made.</t>
  </si>
  <si>
    <r>
      <rPr>
        <b/>
        <sz val="12"/>
        <color theme="1"/>
        <rFont val="Times New Roman"/>
        <family val="1"/>
      </rPr>
      <t>Optional Tab.</t>
    </r>
    <r>
      <rPr>
        <sz val="12"/>
        <color theme="1"/>
        <rFont val="Times New Roman"/>
        <family val="2"/>
      </rPr>
      <t xml:space="preserve">  Charts can be copied as many times as needed.  Will help with calculations and can copy in budget justificaiton for ease.</t>
    </r>
  </si>
  <si>
    <t>Totals will still need to be entered in individual investigator tabs.</t>
  </si>
  <si>
    <t xml:space="preserve">Domestic Travel </t>
  </si>
  <si>
    <t>Trip 1</t>
  </si>
  <si>
    <t>Rates</t>
  </si>
  <si>
    <t>People</t>
  </si>
  <si>
    <t>Days/Nights</t>
  </si>
  <si>
    <t>Total</t>
  </si>
  <si>
    <t>Conference Registration Fee</t>
  </si>
  <si>
    <t>Airfare</t>
  </si>
  <si>
    <t>Rental Car</t>
  </si>
  <si>
    <t>Lodging</t>
  </si>
  <si>
    <t>Food Per Diem</t>
  </si>
  <si>
    <t>Misc: Parking, Tolls, Baggage Fees</t>
  </si>
  <si>
    <t xml:space="preserve">Mileage </t>
  </si>
  <si>
    <t>Miles:</t>
  </si>
  <si>
    <t>Total Costs</t>
  </si>
  <si>
    <t>International Travel</t>
  </si>
  <si>
    <t>Trip 2</t>
  </si>
  <si>
    <t>International Rates found at:</t>
  </si>
  <si>
    <t>https://aoprals.state.gov/content.asp?content_id=184&amp;menu_id=78</t>
  </si>
  <si>
    <t>Submitted by CentralGrants</t>
  </si>
  <si>
    <t>Template Revision:</t>
  </si>
  <si>
    <t>Combined</t>
  </si>
  <si>
    <t>Category</t>
  </si>
  <si>
    <t xml:space="preserve">Time </t>
  </si>
  <si>
    <t>Year 1</t>
  </si>
  <si>
    <t>Year 2</t>
  </si>
  <si>
    <t>Year 3</t>
  </si>
  <si>
    <t>Year 4</t>
  </si>
  <si>
    <t>Year 5</t>
  </si>
  <si>
    <r>
      <t xml:space="preserve">Persons-Faculty                       </t>
    </r>
    <r>
      <rPr>
        <sz val="11"/>
        <color rgb="FFFF0000"/>
        <rFont val="Calibri"/>
        <family val="2"/>
        <scheme val="minor"/>
      </rPr>
      <t>MONTHS</t>
    </r>
  </si>
  <si>
    <t>Benefits</t>
  </si>
  <si>
    <r>
      <t xml:space="preserve">Persons-Staff Exempt             </t>
    </r>
    <r>
      <rPr>
        <sz val="11"/>
        <color rgb="FFFF0000"/>
        <rFont val="Calibri"/>
        <family val="2"/>
        <scheme val="minor"/>
      </rPr>
      <t>MONTHS</t>
    </r>
  </si>
  <si>
    <r>
      <t xml:space="preserve">Persons-Staff Non-Exempt     </t>
    </r>
    <r>
      <rPr>
        <sz val="11"/>
        <color rgb="FFFF0000"/>
        <rFont val="Calibri"/>
        <family val="2"/>
        <scheme val="minor"/>
      </rPr>
      <t>MONTHS</t>
    </r>
  </si>
  <si>
    <r>
      <t xml:space="preserve">Persons-Post Doc                    </t>
    </r>
    <r>
      <rPr>
        <sz val="11"/>
        <color rgb="FFFF0000"/>
        <rFont val="Calibri"/>
        <family val="2"/>
        <scheme val="minor"/>
      </rPr>
      <t>MONTHS</t>
    </r>
  </si>
  <si>
    <r>
      <t xml:space="preserve">Persons-Grad Stdnt                </t>
    </r>
    <r>
      <rPr>
        <sz val="11"/>
        <color rgb="FFFF0000"/>
        <rFont val="Calibri"/>
        <family val="2"/>
        <scheme val="minor"/>
      </rPr>
      <t>MONTHS</t>
    </r>
  </si>
  <si>
    <r>
      <t xml:space="preserve">Persons-OPS                              </t>
    </r>
    <r>
      <rPr>
        <sz val="11"/>
        <color rgb="FFFF0000"/>
        <rFont val="Calibri"/>
        <family val="2"/>
        <scheme val="minor"/>
      </rPr>
      <t>HOURS</t>
    </r>
  </si>
  <si>
    <r>
      <t xml:space="preserve">Persons -OPS Student          </t>
    </r>
    <r>
      <rPr>
        <sz val="11"/>
        <color rgb="FFFF0000"/>
        <rFont val="Calibri"/>
        <family val="2"/>
        <scheme val="minor"/>
      </rPr>
      <t xml:space="preserve">   HOURS</t>
    </r>
  </si>
  <si>
    <t>Salary Total</t>
  </si>
  <si>
    <t>Fringe Total</t>
  </si>
  <si>
    <t>Equipment &gt;5000</t>
  </si>
  <si>
    <t>Exempt</t>
  </si>
  <si>
    <t>Travel-Domestic</t>
  </si>
  <si>
    <t>Travel-Foreign</t>
  </si>
  <si>
    <t>Tuition</t>
  </si>
  <si>
    <t>Participant cost</t>
  </si>
  <si>
    <t xml:space="preserve">Exempt </t>
  </si>
  <si>
    <t>material/supplies</t>
  </si>
  <si>
    <t>Publications</t>
  </si>
  <si>
    <t>Consultant Services</t>
  </si>
  <si>
    <t>ADP/Computer</t>
  </si>
  <si>
    <t>Other</t>
  </si>
  <si>
    <t>Other Ufarm</t>
  </si>
  <si>
    <r>
      <t xml:space="preserve">Subawards Direct Total  </t>
    </r>
    <r>
      <rPr>
        <sz val="11"/>
        <color rgb="FFFF0000"/>
        <rFont val="Calibri"/>
        <family val="2"/>
        <scheme val="minor"/>
      </rPr>
      <t>(Above 25k per subaward is exempt)</t>
    </r>
  </si>
  <si>
    <r>
      <t xml:space="preserve">Subawards Indirect Total  </t>
    </r>
    <r>
      <rPr>
        <sz val="11"/>
        <color rgb="FFFF0000"/>
        <rFont val="Calibri"/>
        <family val="2"/>
        <scheme val="minor"/>
      </rPr>
      <t>(Above 25k per subaward is exempt)</t>
    </r>
  </si>
  <si>
    <t>Modified Total Direct Cost (UF Federally Negotiated Rates: GNV Res 52.5%; REC Res 34.1%; Ext 32.6%; Teaching 47.5%)</t>
  </si>
  <si>
    <t>Subtotal</t>
  </si>
  <si>
    <t>Sub total - Exempt</t>
  </si>
  <si>
    <t>F&amp;A / IDC                                           **</t>
  </si>
  <si>
    <t>Total Direct Cost - No Exemptors 22% TFF = .28205 &amp; 30% TFF = .42857 &amp; 15% TFF = .17647 &amp; 10% TFF=.1111</t>
  </si>
  <si>
    <t>**</t>
  </si>
  <si>
    <t>TFFA Cap</t>
  </si>
  <si>
    <t>IDC Comparisons</t>
  </si>
  <si>
    <t xml:space="preserve">Max IDC Allowed </t>
  </si>
  <si>
    <t>Current Total Indirect for All</t>
  </si>
  <si>
    <t>When lowering IDC to get to max allowed use base that was lesser to begin with (TDC or MTDC %)</t>
  </si>
  <si>
    <t>Cost Sharing Total</t>
  </si>
  <si>
    <r>
      <t>Definition of Bases:</t>
    </r>
    <r>
      <rPr>
        <sz val="12"/>
        <color theme="1"/>
        <rFont val="Times New Roman"/>
        <family val="2"/>
      </rPr>
      <t xml:space="preserve"> The F&amp;A rate is applied to either a Total Direct Cost (TDC) base or a Modified Total Direct Cost (MTDC) base as follows;</t>
    </r>
  </si>
  <si>
    <t>TDC base = All direct costs. There are no exclusions or modifiers. Total F&amp;A cost = TDC x the F&amp;A rate.</t>
  </si>
  <si>
    <t>MTDC base = TDC minus equipment, patient care, tuition, rental costs of off-site facilities, scholarships, fellowships, and the portion of each subaward in excess of $25,000. Total F&amp;A cost = MTDC x the F&amp;A rate.</t>
  </si>
  <si>
    <t>Other bases = On occasion sponsors or programs may have unique policy or written instructions regarding the application of indirects. Please follow those instructions and provide a copy to DSR in advance. Also include a copy in the proposal package being routed for approval.</t>
  </si>
  <si>
    <t>http://research.ufl.edu/research/proposal/fa-rates.html</t>
  </si>
  <si>
    <t xml:space="preserve">PI Name </t>
  </si>
  <si>
    <t>Time</t>
  </si>
  <si>
    <t>Annual Salary     (Minimums Listed)</t>
  </si>
  <si>
    <t xml:space="preserve">Category </t>
  </si>
  <si>
    <t>Fringe Rates</t>
  </si>
  <si>
    <r>
      <t xml:space="preserve">Persons-Faculty                               </t>
    </r>
    <r>
      <rPr>
        <sz val="11"/>
        <color rgb="FFFF0000"/>
        <rFont val="Calibri"/>
        <family val="2"/>
        <scheme val="minor"/>
      </rPr>
      <t>MONTHS</t>
    </r>
  </si>
  <si>
    <t>Calendar Month Conversion</t>
  </si>
  <si>
    <r>
      <t xml:space="preserve">Persons-Staff Exempt                   </t>
    </r>
    <r>
      <rPr>
        <sz val="11"/>
        <color rgb="FFFF0000"/>
        <rFont val="Calibri"/>
        <family val="2"/>
        <scheme val="minor"/>
      </rPr>
      <t>MONTHS</t>
    </r>
  </si>
  <si>
    <t>FTE %</t>
  </si>
  <si>
    <t>Yrly Total Time at UF</t>
  </si>
  <si>
    <t>Total Months on Proposal</t>
  </si>
  <si>
    <r>
      <t xml:space="preserve">Persons-Staff Non-Exempt         </t>
    </r>
    <r>
      <rPr>
        <sz val="11"/>
        <color rgb="FFFF0000"/>
        <rFont val="Calibri"/>
        <family val="2"/>
        <scheme val="minor"/>
      </rPr>
      <t>MONTHS</t>
    </r>
  </si>
  <si>
    <r>
      <t xml:space="preserve">Persons-Post Doc                           </t>
    </r>
    <r>
      <rPr>
        <sz val="11"/>
        <color rgb="FFFF0000"/>
        <rFont val="Calibri"/>
        <family val="2"/>
        <scheme val="minor"/>
      </rPr>
      <t>MONTHS</t>
    </r>
  </si>
  <si>
    <r>
      <t xml:space="preserve">Persons-Grad Stdnt                        </t>
    </r>
    <r>
      <rPr>
        <sz val="11"/>
        <color rgb="FFFF0000"/>
        <rFont val="Calibri"/>
        <family val="2"/>
        <scheme val="minor"/>
      </rPr>
      <t>MONTHS</t>
    </r>
  </si>
  <si>
    <t>Tuition                                        (Fall 2025)</t>
  </si>
  <si>
    <t>Other UFarm</t>
  </si>
  <si>
    <t>Subaward #1</t>
  </si>
  <si>
    <t>Direct</t>
  </si>
  <si>
    <t>(Above 25k per subaward is exempt)</t>
  </si>
  <si>
    <t>Indirect</t>
  </si>
  <si>
    <t>Subaward #2</t>
  </si>
  <si>
    <t>Subaward #3</t>
  </si>
  <si>
    <t>Subaward #4</t>
  </si>
  <si>
    <t>Subaward #5</t>
  </si>
  <si>
    <t>Subaward #6</t>
  </si>
  <si>
    <t>F&amp;A / IDC</t>
  </si>
  <si>
    <t>Total Direct Cost - No Exemptors 22 TFF = .28205 &amp; 30 TFF = .42857</t>
  </si>
  <si>
    <t>Unhide for Cost Sharing Section</t>
  </si>
  <si>
    <t>Cost Share Budget</t>
  </si>
  <si>
    <t>Name/Description of Cost Share</t>
  </si>
  <si>
    <r>
      <t xml:space="preserve">Persons-Staff Non-Exempt      </t>
    </r>
    <r>
      <rPr>
        <sz val="11"/>
        <color rgb="FFFF0000"/>
        <rFont val="Calibri"/>
        <family val="2"/>
        <scheme val="minor"/>
      </rPr>
      <t>MONTHS</t>
    </r>
  </si>
  <si>
    <t>Unrecovered IDC on Federal Funds</t>
  </si>
  <si>
    <t>Subcontracts (External to UF Cost Share)</t>
  </si>
  <si>
    <t>Third Party Cost Share</t>
  </si>
  <si>
    <t>CO-PI Name</t>
  </si>
  <si>
    <t>Annual Salary    (Minimums Listed)</t>
  </si>
  <si>
    <t>Tuition                                  (Fall 2025)</t>
  </si>
  <si>
    <t>Unhide Cost Sharing Section</t>
  </si>
  <si>
    <t>Optional Forms for Subawards (external to UF):  Should only be used when subinstitution does not have their own budget templates.  If used be sure to update fringe rates, negotiated IDC rate, and minimums</t>
  </si>
  <si>
    <t>Subcontract CO-PI Name</t>
  </si>
  <si>
    <r>
      <t xml:space="preserve">Contractual - Temp Svc Hire    </t>
    </r>
    <r>
      <rPr>
        <sz val="11"/>
        <color rgb="FFFF0000"/>
        <rFont val="Calibri"/>
        <family val="2"/>
        <scheme val="minor"/>
      </rPr>
      <t>HOURS</t>
    </r>
  </si>
  <si>
    <t>Temp Service Fee</t>
  </si>
  <si>
    <t>Subawards/Consortium</t>
  </si>
  <si>
    <t>up to 25K per subaward</t>
  </si>
  <si>
    <t xml:space="preserve">                           **Exempt</t>
  </si>
  <si>
    <t>Above 25K per subaward</t>
  </si>
  <si>
    <t xml:space="preserve">Tuition </t>
  </si>
  <si>
    <t>Min post doc salary 34,800 biweekly 1,333.33</t>
  </si>
  <si>
    <t xml:space="preserve">Min Post Doc Salary 47,476 </t>
  </si>
  <si>
    <t>Bio Sci 1</t>
  </si>
  <si>
    <t>non-exempt</t>
  </si>
  <si>
    <t>Technician</t>
  </si>
  <si>
    <t>Bio Sci 2+</t>
  </si>
  <si>
    <t>exempt</t>
  </si>
  <si>
    <t>Fall new standard is annual salary of $21,333 for .5 FTE (whole work allowed) grad student</t>
  </si>
  <si>
    <t xml:space="preserve">Effective July 1, 2018, the university’s minimum wage for TEAMS and USPS employees will increase from $12 to $13 per hour. </t>
  </si>
  <si>
    <t>OPS (season workers) work 2 years</t>
  </si>
  <si>
    <t>TempForce (option for OPS for 2 years) charges 26% fee</t>
  </si>
  <si>
    <t>Per CREC HR minimum for Teams Exempt is $23,600</t>
  </si>
  <si>
    <t>TempForce (option for OPS for 2 years) charges 36.6% fee; If grant funded have until 7/1/19 to start using this.</t>
  </si>
  <si>
    <t>Land Use/Facility Fee only used if external to UF; if internal fees goes under other</t>
  </si>
  <si>
    <t>Per DSP Tuition $10,770 with 10% annual increase</t>
  </si>
  <si>
    <t>Minimum wage $8.46</t>
  </si>
  <si>
    <t>Tuition Fall 2019 $11,848 with 10% increase out-of-state students</t>
  </si>
  <si>
    <t xml:space="preserve">Per Amber DSP; When NIFA calls out "Total indirect costs claimed for matching and Federal funds cannot exceed the total amount allowed (based on the Federal funds)." Then if we use our rate we can use associated IDC up to the 30% on Federal funds as cost share.  </t>
  </si>
  <si>
    <t>UF minimum for teams is $14 hour</t>
  </si>
  <si>
    <t>UF minimum for exempt teams is $35,568 effective 1/1/20 (per Admin Council meeting 11/2019)</t>
  </si>
  <si>
    <t>Tuition Fall 2020 $13,033 with 10% increase out-of-state students</t>
  </si>
  <si>
    <t>UF minimum for teams is $15 hour</t>
  </si>
  <si>
    <t>OPS minimum now $8.65</t>
  </si>
  <si>
    <t>OPS minimum State of Fl effective 9/30/21 $10/hr each year increase by $1 until at $15/hour in 2026</t>
  </si>
  <si>
    <t>OPS minimum State of Fl effective 9/30/22 $11/hr each year increase by $1 until at $15/hour in 2026</t>
  </si>
  <si>
    <t>Added instructional tab and updated tuition increase %</t>
  </si>
  <si>
    <t>Updated min Grad Assistant rates</t>
  </si>
  <si>
    <t>TFFA Comparison Added</t>
  </si>
  <si>
    <t>Contractual hires replaced with OPS Students</t>
  </si>
  <si>
    <t>Updated fringe rates for FY23-24</t>
  </si>
  <si>
    <t>Updated Minimum rate for OPS</t>
  </si>
  <si>
    <t xml:space="preserve">Added additional spots for personnel </t>
  </si>
  <si>
    <t xml:space="preserve">Modified subcontract total placement </t>
  </si>
  <si>
    <t>Fixed formula error on Post Doc fringe combined tab</t>
  </si>
  <si>
    <t>Updated tuition rate to Fall 2024 &amp; OPS min effective 9/30/24</t>
  </si>
  <si>
    <t>Updated GA minimum rates effective 10/1/23</t>
  </si>
  <si>
    <t>Updated fringe rates for FY24-25</t>
  </si>
  <si>
    <t>Updated tutition rate to Fall 2025 &amp; Added travel tab</t>
  </si>
  <si>
    <t>Updated Exempt teams minimum to $43,888 effective 7/1/24</t>
  </si>
  <si>
    <t>Updated exempt teams and post doc to $58,656 that is planned for on 1/1/25 FLSA</t>
  </si>
  <si>
    <t>Updated State of Fl minimum to $14/hr effective 9/30/25 - OPS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</si>
</sst>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00%"/>
    <numFmt numFmtId="166" formatCode="_(* #,##0.0000_);_(* \(#,##0.0000\);_(* &quot;-&quot;????_);_(@_)"/>
    <numFmt numFmtId="167" formatCode="_(* #,##0.0000000_);_(* \(#,##0.0000000\);_(* &quot;-&quot;???????_);_(@_)"/>
    <numFmt numFmtId="168" formatCode="#,##0.0000_);\(#,##0.0000\)"/>
    <numFmt numFmtId="169" formatCode="&quot;$&quot;#,##0"/>
    <numFmt numFmtId="170" formatCode="&quot;$&quot;#,##0.00"/>
    <numFmt numFmtId="171" formatCode="&quot;$&quot;#,##0.000"/>
  </numFmts>
  <fonts count="17" x14ac:knownFonts="1">
    <font>
      <sz val="12"/>
      <color theme="1"/>
      <name val="Times New Roman"/>
      <family val="2"/>
    </font>
    <font>
      <sz val="11"/>
      <color theme="1"/>
      <name val="Calibri"/>
      <family val="2"/>
      <scheme val="minor"/>
    </font>
    <font>
      <sz val="11"/>
      <color theme="1"/>
      <name val="Calibri"/>
      <family val="2"/>
      <scheme val="minor"/>
    </font>
    <font>
      <sz val="12"/>
      <color theme="1"/>
      <name val="Times New Roman"/>
      <family val="2"/>
    </font>
    <font>
      <b/>
      <sz val="12"/>
      <color theme="1"/>
      <name val="Times New Roman"/>
      <family val="2"/>
    </font>
    <font>
      <b/>
      <sz val="11"/>
      <color theme="1"/>
      <name val="Calibri"/>
      <family val="2"/>
      <scheme val="minor"/>
    </font>
    <font>
      <sz val="11"/>
      <color theme="1"/>
      <name val="Calibri"/>
      <family val="2"/>
    </font>
    <font>
      <strike/>
      <sz val="12"/>
      <color theme="1"/>
      <name val="Times New Roman"/>
      <family val="1"/>
    </font>
    <font>
      <sz val="11"/>
      <color rgb="FFFF0000"/>
      <name val="Calibri"/>
      <family val="2"/>
      <scheme val="minor"/>
    </font>
    <font>
      <strike/>
      <sz val="12"/>
      <color theme="1"/>
      <name val="Times New Roman"/>
      <family val="2"/>
    </font>
    <font>
      <strike/>
      <sz val="12"/>
      <color theme="1"/>
      <name val="Cambria"/>
      <family val="1"/>
    </font>
    <font>
      <strike/>
      <sz val="11"/>
      <color theme="1"/>
      <name val="Cambria"/>
      <family val="1"/>
    </font>
    <font>
      <sz val="14"/>
      <color theme="1"/>
      <name val="Times New Roman"/>
      <family val="2"/>
    </font>
    <font>
      <b/>
      <sz val="12"/>
      <color theme="1"/>
      <name val="Times New Roman"/>
      <family val="1"/>
    </font>
    <font>
      <sz val="12"/>
      <color theme="1"/>
      <name val="Times New Roman"/>
      <family val="1"/>
    </font>
    <font>
      <sz val="12"/>
      <color rgb="FFFF0000"/>
      <name val="Times New Roman"/>
      <family val="2"/>
    </font>
    <font>
      <u/>
      <sz val="12"/>
      <color theme="10"/>
      <name val="Times New Roman"/>
      <family val="2"/>
    </font>
  </fonts>
  <fills count="6">
    <fill>
      <patternFill patternType="none"/>
    </fill>
    <fill>
      <patternFill patternType="gray125"/>
    </fill>
    <fill>
      <patternFill patternType="solid">
        <fgColor theme="9" tint="0.399975585192419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9" tint="0.59999389629810485"/>
        <bgColor indexed="64"/>
      </patternFill>
    </fill>
  </fills>
  <borders count="23">
    <border>
      <left/>
      <right/>
      <top/>
      <bottom/>
      <diagonal/>
    </border>
    <border>
      <left/>
      <right/>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style="double">
        <color auto="1"/>
      </bottom>
      <diagonal/>
    </border>
    <border>
      <left/>
      <right/>
      <top style="thin">
        <color auto="1"/>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top/>
      <bottom style="medium">
        <color auto="1"/>
      </bottom>
      <diagonal/>
    </border>
    <border>
      <left/>
      <right/>
      <top style="double">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ck">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s>
  <cellStyleXfs count="4">
    <xf numFmtId="0" fontId="0" fillId="0" borderId="0"/>
    <xf numFmtId="43" fontId="3" fillId="0" borderId="0" applyFont="0" applyFill="0" applyBorder="0" applyAlignment="0" applyProtection="0"/>
    <xf numFmtId="0" fontId="2" fillId="0" borderId="0"/>
    <xf numFmtId="0" fontId="16" fillId="0" borderId="0" applyNumberFormat="0" applyFill="0" applyBorder="0" applyAlignment="0" applyProtection="0"/>
  </cellStyleXfs>
  <cellXfs count="115">
    <xf numFmtId="0" fontId="0" fillId="0" borderId="0" xfId="0"/>
    <xf numFmtId="0" fontId="2" fillId="0" borderId="0" xfId="2" applyProtection="1">
      <protection locked="0"/>
    </xf>
    <xf numFmtId="164" fontId="2" fillId="0" borderId="0" xfId="1" applyNumberFormat="1" applyFont="1" applyProtection="1">
      <protection locked="0"/>
    </xf>
    <xf numFmtId="0" fontId="2" fillId="0" borderId="1" xfId="2" applyBorder="1" applyProtection="1">
      <protection locked="0"/>
    </xf>
    <xf numFmtId="0" fontId="2" fillId="0" borderId="2" xfId="2" applyBorder="1" applyProtection="1">
      <protection locked="0"/>
    </xf>
    <xf numFmtId="10" fontId="2" fillId="0" borderId="0" xfId="2" applyNumberFormat="1" applyProtection="1">
      <protection locked="0"/>
    </xf>
    <xf numFmtId="0" fontId="2" fillId="0" borderId="3" xfId="2" applyBorder="1" applyProtection="1">
      <protection locked="0"/>
    </xf>
    <xf numFmtId="0" fontId="0" fillId="0" borderId="0" xfId="0" applyAlignment="1" applyProtection="1">
      <alignment horizontal="left" vertical="center" indent="2"/>
      <protection locked="0"/>
    </xf>
    <xf numFmtId="0" fontId="2" fillId="0" borderId="0" xfId="2"/>
    <xf numFmtId="0" fontId="5" fillId="0" borderId="0" xfId="2" applyFont="1" applyProtection="1">
      <protection locked="0"/>
    </xf>
    <xf numFmtId="0" fontId="0" fillId="0" borderId="0" xfId="0" applyProtection="1">
      <protection locked="0"/>
    </xf>
    <xf numFmtId="14" fontId="0" fillId="0" borderId="0" xfId="0" applyNumberFormat="1"/>
    <xf numFmtId="10" fontId="2" fillId="0" borderId="2" xfId="2" applyNumberFormat="1" applyBorder="1" applyProtection="1">
      <protection locked="0"/>
    </xf>
    <xf numFmtId="164" fontId="0" fillId="0" borderId="0" xfId="0" applyNumberFormat="1" applyProtection="1">
      <protection locked="0"/>
    </xf>
    <xf numFmtId="0" fontId="0" fillId="2" borderId="0" xfId="0" applyFill="1" applyProtection="1">
      <protection locked="0"/>
    </xf>
    <xf numFmtId="0" fontId="2" fillId="3" borderId="0" xfId="2" applyFill="1"/>
    <xf numFmtId="42" fontId="2" fillId="0" borderId="0" xfId="2" applyNumberFormat="1" applyProtection="1">
      <protection locked="0"/>
    </xf>
    <xf numFmtId="43" fontId="2" fillId="0" borderId="0" xfId="2" applyNumberFormat="1" applyProtection="1">
      <protection locked="0"/>
    </xf>
    <xf numFmtId="0" fontId="6" fillId="0" borderId="0" xfId="0" applyFont="1"/>
    <xf numFmtId="0" fontId="7" fillId="0" borderId="0" xfId="0" applyFont="1"/>
    <xf numFmtId="164" fontId="8" fillId="0" borderId="0" xfId="1" applyNumberFormat="1" applyFont="1" applyProtection="1">
      <protection locked="0"/>
    </xf>
    <xf numFmtId="2" fontId="2" fillId="0" borderId="14" xfId="2" applyNumberFormat="1" applyBorder="1" applyAlignment="1" applyProtection="1">
      <alignment horizontal="center"/>
      <protection locked="0"/>
    </xf>
    <xf numFmtId="0" fontId="2" fillId="0" borderId="4" xfId="2" applyBorder="1" applyProtection="1">
      <protection locked="0"/>
    </xf>
    <xf numFmtId="0" fontId="0" fillId="4" borderId="0" xfId="0" applyFill="1" applyProtection="1">
      <protection locked="0"/>
    </xf>
    <xf numFmtId="2" fontId="0" fillId="4" borderId="0" xfId="0" applyNumberFormat="1" applyFill="1" applyProtection="1">
      <protection locked="0"/>
    </xf>
    <xf numFmtId="0" fontId="0" fillId="0" borderId="15" xfId="0" applyBorder="1" applyProtection="1">
      <protection locked="0"/>
    </xf>
    <xf numFmtId="0" fontId="0" fillId="0" borderId="3" xfId="0" applyBorder="1" applyProtection="1">
      <protection locked="0"/>
    </xf>
    <xf numFmtId="164" fontId="0" fillId="0" borderId="3" xfId="0" applyNumberFormat="1" applyBorder="1" applyProtection="1">
      <protection locked="0"/>
    </xf>
    <xf numFmtId="14" fontId="9" fillId="0" borderId="0" xfId="0" applyNumberFormat="1" applyFont="1"/>
    <xf numFmtId="0" fontId="9" fillId="0" borderId="0" xfId="0" applyFont="1"/>
    <xf numFmtId="14" fontId="10" fillId="0" borderId="0" xfId="0" applyNumberFormat="1" applyFont="1"/>
    <xf numFmtId="0" fontId="11" fillId="0" borderId="0" xfId="0" applyFont="1"/>
    <xf numFmtId="0" fontId="10" fillId="0" borderId="0" xfId="0" applyFont="1"/>
    <xf numFmtId="165" fontId="2" fillId="2" borderId="16" xfId="2" applyNumberFormat="1" applyFill="1" applyBorder="1" applyProtection="1">
      <protection locked="0"/>
    </xf>
    <xf numFmtId="164" fontId="5" fillId="0" borderId="0" xfId="1" applyNumberFormat="1" applyFont="1" applyBorder="1"/>
    <xf numFmtId="164" fontId="5" fillId="0" borderId="0" xfId="1" applyNumberFormat="1" applyFont="1" applyBorder="1" applyAlignment="1">
      <alignment horizontal="right"/>
    </xf>
    <xf numFmtId="166" fontId="2" fillId="0" borderId="0" xfId="2" applyNumberFormat="1" applyProtection="1">
      <protection locked="0"/>
    </xf>
    <xf numFmtId="167" fontId="2" fillId="0" borderId="0" xfId="2" applyNumberFormat="1" applyProtection="1">
      <protection locked="0"/>
    </xf>
    <xf numFmtId="10" fontId="2" fillId="2" borderId="0" xfId="2" applyNumberFormat="1" applyFill="1" applyAlignment="1" applyProtection="1">
      <alignment horizontal="right"/>
      <protection locked="0"/>
    </xf>
    <xf numFmtId="10" fontId="2" fillId="0" borderId="0" xfId="2" applyNumberFormat="1" applyAlignment="1" applyProtection="1">
      <alignment horizontal="right"/>
      <protection locked="0"/>
    </xf>
    <xf numFmtId="0" fontId="12" fillId="0" borderId="0" xfId="0" applyFont="1"/>
    <xf numFmtId="0" fontId="15" fillId="0" borderId="0" xfId="0" applyFont="1" applyProtection="1">
      <protection locked="0"/>
    </xf>
    <xf numFmtId="2" fontId="2" fillId="0" borderId="0" xfId="2" applyNumberFormat="1" applyAlignment="1" applyProtection="1">
      <alignment horizontal="center"/>
      <protection locked="0"/>
    </xf>
    <xf numFmtId="0" fontId="5" fillId="5" borderId="0" xfId="2" applyFont="1" applyFill="1" applyProtection="1">
      <protection locked="0"/>
    </xf>
    <xf numFmtId="0" fontId="2" fillId="5" borderId="0" xfId="2" applyFill="1"/>
    <xf numFmtId="42" fontId="2" fillId="5" borderId="0" xfId="2" applyNumberFormat="1" applyFill="1" applyProtection="1">
      <protection locked="0"/>
    </xf>
    <xf numFmtId="10" fontId="2" fillId="5" borderId="0" xfId="2" applyNumberFormat="1" applyFill="1" applyProtection="1">
      <protection locked="0"/>
    </xf>
    <xf numFmtId="10" fontId="2" fillId="5" borderId="2" xfId="2" applyNumberFormat="1" applyFill="1" applyBorder="1" applyProtection="1">
      <protection locked="0"/>
    </xf>
    <xf numFmtId="2" fontId="0" fillId="0" borderId="0" xfId="0" applyNumberFormat="1" applyProtection="1">
      <protection locked="0"/>
    </xf>
    <xf numFmtId="164" fontId="2" fillId="0" borderId="0" xfId="2" applyNumberFormat="1" applyProtection="1">
      <protection locked="0"/>
    </xf>
    <xf numFmtId="0" fontId="5" fillId="0" borderId="0" xfId="0" applyFont="1"/>
    <xf numFmtId="0" fontId="8" fillId="0" borderId="20" xfId="0" applyFont="1" applyBorder="1"/>
    <xf numFmtId="0" fontId="0" fillId="0" borderId="20" xfId="0" applyBorder="1"/>
    <xf numFmtId="169" fontId="0" fillId="0" borderId="20" xfId="0" applyNumberFormat="1" applyBorder="1"/>
    <xf numFmtId="170" fontId="0" fillId="0" borderId="20" xfId="0" applyNumberFormat="1" applyBorder="1"/>
    <xf numFmtId="0" fontId="0" fillId="0" borderId="21" xfId="0" applyBorder="1"/>
    <xf numFmtId="171" fontId="0" fillId="0" borderId="21" xfId="0" applyNumberFormat="1" applyBorder="1"/>
    <xf numFmtId="0" fontId="0" fillId="0" borderId="21" xfId="0" applyBorder="1" applyAlignment="1">
      <alignment horizontal="right"/>
    </xf>
    <xf numFmtId="170" fontId="0" fillId="0" borderId="21" xfId="0" applyNumberFormat="1" applyBorder="1"/>
    <xf numFmtId="4" fontId="5" fillId="0" borderId="22" xfId="0" applyNumberFormat="1" applyFont="1" applyBorder="1"/>
    <xf numFmtId="170" fontId="5" fillId="0" borderId="22" xfId="0" applyNumberFormat="1" applyFont="1" applyBorder="1"/>
    <xf numFmtId="0" fontId="14" fillId="0" borderId="0" xfId="0" applyFont="1"/>
    <xf numFmtId="0" fontId="16" fillId="0" borderId="0" xfId="3" applyAlignment="1">
      <alignment horizontal="left" vertical="center" indent="4"/>
    </xf>
    <xf numFmtId="4" fontId="5" fillId="0" borderId="0" xfId="0" applyNumberFormat="1" applyFont="1"/>
    <xf numFmtId="170" fontId="5" fillId="0" borderId="0" xfId="0" applyNumberFormat="1" applyFont="1"/>
    <xf numFmtId="0" fontId="16" fillId="0" borderId="0" xfId="3" applyAlignment="1">
      <alignment vertical="center"/>
    </xf>
    <xf numFmtId="0" fontId="1" fillId="0" borderId="0" xfId="2" applyFont="1" applyProtection="1">
      <protection locked="0"/>
    </xf>
    <xf numFmtId="164" fontId="1" fillId="0" borderId="0" xfId="1" applyNumberFormat="1" applyFont="1" applyProtection="1">
      <protection locked="0"/>
    </xf>
    <xf numFmtId="164" fontId="1" fillId="0" borderId="0" xfId="1" applyNumberFormat="1" applyFont="1" applyAlignment="1" applyProtection="1">
      <alignment horizontal="right"/>
      <protection locked="0"/>
    </xf>
    <xf numFmtId="14" fontId="1" fillId="0" borderId="0" xfId="1" applyNumberFormat="1" applyFont="1" applyProtection="1">
      <protection locked="0"/>
    </xf>
    <xf numFmtId="0" fontId="1" fillId="0" borderId="1" xfId="2" applyFont="1" applyBorder="1" applyProtection="1">
      <protection locked="0"/>
    </xf>
    <xf numFmtId="164" fontId="1" fillId="0" borderId="1" xfId="1" applyNumberFormat="1" applyFont="1" applyBorder="1" applyAlignment="1" applyProtection="1">
      <alignment horizontal="center"/>
      <protection locked="0"/>
    </xf>
    <xf numFmtId="164" fontId="1" fillId="0" borderId="0" xfId="1" applyNumberFormat="1" applyFont="1"/>
    <xf numFmtId="164" fontId="1" fillId="0" borderId="0" xfId="1" applyNumberFormat="1" applyFont="1" applyFill="1"/>
    <xf numFmtId="0" fontId="1" fillId="0" borderId="0" xfId="2" applyFont="1"/>
    <xf numFmtId="164" fontId="1" fillId="0" borderId="2" xfId="1" applyNumberFormat="1" applyFont="1" applyBorder="1"/>
    <xf numFmtId="164" fontId="1" fillId="0" borderId="3" xfId="1" applyNumberFormat="1" applyFont="1" applyBorder="1"/>
    <xf numFmtId="165" fontId="1" fillId="0" borderId="2" xfId="2" applyNumberFormat="1" applyFont="1" applyBorder="1" applyAlignment="1" applyProtection="1">
      <alignment horizontal="right"/>
      <protection locked="0"/>
    </xf>
    <xf numFmtId="165" fontId="1" fillId="2" borderId="2" xfId="2" applyNumberFormat="1" applyFont="1" applyFill="1" applyBorder="1" applyProtection="1">
      <protection locked="0"/>
    </xf>
    <xf numFmtId="0" fontId="1" fillId="0" borderId="0" xfId="2" applyFont="1" applyAlignment="1" applyProtection="1">
      <alignment horizontal="right"/>
      <protection locked="0"/>
    </xf>
    <xf numFmtId="164" fontId="1" fillId="0" borderId="0" xfId="1" applyNumberFormat="1" applyFont="1" applyBorder="1"/>
    <xf numFmtId="164" fontId="1" fillId="0" borderId="4" xfId="1" applyNumberFormat="1" applyFont="1" applyBorder="1" applyProtection="1">
      <protection locked="0"/>
    </xf>
    <xf numFmtId="164" fontId="1" fillId="0" borderId="4" xfId="1" applyNumberFormat="1" applyFont="1" applyBorder="1"/>
    <xf numFmtId="0" fontId="1" fillId="3" borderId="1" xfId="2" applyFont="1" applyFill="1" applyBorder="1" applyProtection="1">
      <protection locked="0"/>
    </xf>
    <xf numFmtId="43" fontId="1" fillId="5" borderId="0" xfId="1" applyFont="1" applyFill="1" applyProtection="1">
      <protection locked="0"/>
    </xf>
    <xf numFmtId="42" fontId="1" fillId="5" borderId="0" xfId="1" applyNumberFormat="1" applyFont="1" applyFill="1" applyProtection="1">
      <protection locked="0"/>
    </xf>
    <xf numFmtId="0" fontId="1" fillId="0" borderId="9" xfId="2" applyFont="1" applyBorder="1" applyAlignment="1" applyProtection="1">
      <alignment horizontal="center" vertical="center"/>
      <protection locked="0"/>
    </xf>
    <xf numFmtId="0" fontId="1" fillId="0" borderId="10" xfId="2" applyFont="1" applyBorder="1" applyAlignment="1" applyProtection="1">
      <alignment horizontal="center" vertical="center" wrapText="1"/>
      <protection locked="0"/>
    </xf>
    <xf numFmtId="0" fontId="1" fillId="0" borderId="11" xfId="2" applyFont="1" applyBorder="1" applyAlignment="1" applyProtection="1">
      <alignment horizontal="center" vertical="center" wrapText="1"/>
      <protection locked="0"/>
    </xf>
    <xf numFmtId="168" fontId="1" fillId="5" borderId="12" xfId="1" applyNumberFormat="1" applyFont="1" applyFill="1" applyBorder="1" applyAlignment="1" applyProtection="1">
      <alignment horizontal="center"/>
      <protection locked="0"/>
    </xf>
    <xf numFmtId="164" fontId="1" fillId="5" borderId="13" xfId="1" applyNumberFormat="1" applyFont="1" applyFill="1" applyBorder="1" applyAlignment="1" applyProtection="1">
      <alignment horizontal="center"/>
      <protection locked="0"/>
    </xf>
    <xf numFmtId="44" fontId="1" fillId="5" borderId="0" xfId="1" applyNumberFormat="1" applyFont="1" applyFill="1" applyProtection="1">
      <protection locked="0"/>
    </xf>
    <xf numFmtId="164" fontId="1" fillId="5" borderId="0" xfId="1" applyNumberFormat="1" applyFont="1" applyFill="1" applyProtection="1">
      <protection locked="0"/>
    </xf>
    <xf numFmtId="164" fontId="1" fillId="0" borderId="2" xfId="1" applyNumberFormat="1" applyFont="1" applyFill="1" applyBorder="1"/>
    <xf numFmtId="164" fontId="1" fillId="0" borderId="15" xfId="1" applyNumberFormat="1" applyFont="1" applyBorder="1" applyAlignment="1" applyProtection="1">
      <alignment horizontal="left"/>
      <protection locked="0"/>
    </xf>
    <xf numFmtId="0" fontId="1" fillId="2" borderId="0" xfId="2" applyFont="1" applyFill="1" applyProtection="1">
      <protection locked="0"/>
    </xf>
    <xf numFmtId="164" fontId="1" fillId="2" borderId="0" xfId="1" applyNumberFormat="1" applyFont="1" applyFill="1" applyProtection="1">
      <protection locked="0"/>
    </xf>
    <xf numFmtId="43" fontId="1" fillId="2" borderId="0" xfId="1" applyFont="1" applyFill="1" applyProtection="1">
      <protection locked="0"/>
    </xf>
    <xf numFmtId="42" fontId="1" fillId="2" borderId="0" xfId="1" applyNumberFormat="1" applyFont="1" applyFill="1" applyProtection="1">
      <protection locked="0"/>
    </xf>
    <xf numFmtId="44" fontId="1" fillId="2" borderId="0" xfId="1" applyNumberFormat="1" applyFont="1" applyFill="1" applyProtection="1">
      <protection locked="0"/>
    </xf>
    <xf numFmtId="39" fontId="1" fillId="5" borderId="12" xfId="1" applyNumberFormat="1" applyFont="1" applyFill="1" applyBorder="1" applyAlignment="1" applyProtection="1">
      <alignment horizontal="center"/>
      <protection locked="0"/>
    </xf>
    <xf numFmtId="0" fontId="1" fillId="0" borderId="19" xfId="2" applyFont="1" applyBorder="1" applyAlignment="1" applyProtection="1">
      <alignment horizontal="center" vertical="center"/>
      <protection locked="0"/>
    </xf>
    <xf numFmtId="0" fontId="1" fillId="0" borderId="19" xfId="2" applyFont="1" applyBorder="1" applyAlignment="1" applyProtection="1">
      <alignment horizontal="center" vertical="center" wrapText="1"/>
      <protection locked="0"/>
    </xf>
    <xf numFmtId="39" fontId="1" fillId="0" borderId="0" xfId="1" applyNumberFormat="1" applyFont="1" applyFill="1" applyBorder="1" applyAlignment="1" applyProtection="1">
      <alignment horizontal="center"/>
      <protection locked="0"/>
    </xf>
    <xf numFmtId="164" fontId="1" fillId="0" borderId="0" xfId="1" applyNumberFormat="1" applyFont="1" applyFill="1" applyBorder="1" applyAlignment="1" applyProtection="1">
      <alignment horizontal="center"/>
      <protection locked="0"/>
    </xf>
    <xf numFmtId="164" fontId="1" fillId="0" borderId="5" xfId="1" applyNumberFormat="1" applyFont="1" applyBorder="1"/>
    <xf numFmtId="0" fontId="0" fillId="0" borderId="17" xfId="0" applyBorder="1" applyAlignment="1">
      <alignment wrapText="1"/>
    </xf>
    <xf numFmtId="0" fontId="0" fillId="0" borderId="2" xfId="0" applyBorder="1" applyAlignment="1">
      <alignment wrapText="1"/>
    </xf>
    <xf numFmtId="0" fontId="0" fillId="0" borderId="18" xfId="0" applyBorder="1" applyAlignment="1">
      <alignment wrapText="1"/>
    </xf>
    <xf numFmtId="0" fontId="14" fillId="0" borderId="17" xfId="0" applyFont="1" applyBorder="1" applyAlignment="1">
      <alignment wrapText="1"/>
    </xf>
    <xf numFmtId="0" fontId="0" fillId="0" borderId="0" xfId="0" applyAlignment="1" applyProtection="1">
      <alignment horizontal="center" vertical="center" wrapText="1"/>
      <protection locked="0"/>
    </xf>
    <xf numFmtId="0" fontId="4" fillId="0" borderId="0" xfId="0" applyFont="1" applyAlignment="1" applyProtection="1">
      <alignment horizontal="center" wrapText="1"/>
      <protection locked="0"/>
    </xf>
    <xf numFmtId="0" fontId="1" fillId="0" borderId="6" xfId="2" applyFont="1" applyBorder="1" applyAlignment="1" applyProtection="1">
      <alignment horizontal="center"/>
      <protection locked="0"/>
    </xf>
    <xf numFmtId="0" fontId="0" fillId="0" borderId="7" xfId="0" applyBorder="1" applyAlignment="1">
      <alignment horizontal="center"/>
    </xf>
    <xf numFmtId="0" fontId="0" fillId="0" borderId="8" xfId="0" applyBorder="1" applyAlignment="1">
      <alignment horizontal="center"/>
    </xf>
  </cellXfs>
  <cellStyles count="4">
    <cellStyle name="Comma" xfId="1" builtinId="3"/>
    <cellStyle name="Hyperlink" xfId="3" builtinId="8"/>
    <cellStyle name="Normal" xfId="0" builtinId="0"/>
    <cellStyle name="Normal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93952</xdr:colOff>
      <xdr:row>52</xdr:row>
      <xdr:rowOff>27302</xdr:rowOff>
    </xdr:to>
    <xdr:pic>
      <xdr:nvPicPr>
        <xdr:cNvPr id="2" name="Picture 1">
          <a:extLst>
            <a:ext uri="{FF2B5EF4-FFF2-40B4-BE49-F238E27FC236}">
              <a16:creationId xmlns:a16="http://schemas.microsoft.com/office/drawing/2014/main" id="{FE9FDD71-A6A2-4CF1-8761-2A4875719DFF}"/>
            </a:ext>
          </a:extLst>
        </xdr:cNvPr>
        <xdr:cNvPicPr>
          <a:picLocks noChangeAspect="1"/>
        </xdr:cNvPicPr>
      </xdr:nvPicPr>
      <xdr:blipFill>
        <a:blip xmlns:r="http://schemas.openxmlformats.org/officeDocument/2006/relationships" r:embed="rId1"/>
        <a:stretch>
          <a:fillRect/>
        </a:stretch>
      </xdr:blipFill>
      <xdr:spPr>
        <a:xfrm>
          <a:off x="0" y="0"/>
          <a:ext cx="10380952" cy="101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hyperlink" Target="https://aoprals.state.gov/content.asp?content_id=184&amp;menu_id=7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7999D-D886-43D2-A547-E1699F8CA949}">
  <dimension ref="A1:H21"/>
  <sheetViews>
    <sheetView topLeftCell="A6" zoomScaleNormal="100" workbookViewId="0">
      <selection activeCell="B15" sqref="B15"/>
    </sheetView>
  </sheetViews>
  <sheetFormatPr defaultRowHeight="15.75" x14ac:dyDescent="0.25"/>
  <sheetData>
    <row r="1" spans="1:8" ht="18.75" x14ac:dyDescent="0.3">
      <c r="A1" s="40" t="s">
        <v>0</v>
      </c>
    </row>
    <row r="2" spans="1:8" ht="21" customHeight="1" x14ac:dyDescent="0.25"/>
    <row r="3" spans="1:8" ht="38.450000000000003" customHeight="1" x14ac:dyDescent="0.25">
      <c r="B3" s="106" t="s">
        <v>1</v>
      </c>
      <c r="C3" s="107"/>
      <c r="D3" s="107"/>
      <c r="E3" s="107"/>
      <c r="F3" s="107"/>
      <c r="G3" s="107"/>
      <c r="H3" s="108"/>
    </row>
    <row r="4" spans="1:8" ht="36.6" customHeight="1" x14ac:dyDescent="0.25">
      <c r="B4" s="106" t="s">
        <v>2</v>
      </c>
      <c r="C4" s="107"/>
      <c r="D4" s="107"/>
      <c r="E4" s="107"/>
      <c r="F4" s="107"/>
      <c r="G4" s="107"/>
      <c r="H4" s="108"/>
    </row>
    <row r="5" spans="1:8" ht="42" customHeight="1" x14ac:dyDescent="0.25">
      <c r="B5" s="106" t="s">
        <v>3</v>
      </c>
      <c r="C5" s="107"/>
      <c r="D5" s="107"/>
      <c r="E5" s="107"/>
      <c r="F5" s="107"/>
      <c r="G5" s="107"/>
      <c r="H5" s="108"/>
    </row>
    <row r="6" spans="1:8" ht="84.6" customHeight="1" x14ac:dyDescent="0.25">
      <c r="B6" s="109" t="s">
        <v>4</v>
      </c>
      <c r="C6" s="107"/>
      <c r="D6" s="107"/>
      <c r="E6" s="107"/>
      <c r="F6" s="107"/>
      <c r="G6" s="107"/>
      <c r="H6" s="108"/>
    </row>
    <row r="7" spans="1:8" ht="68.45" customHeight="1" x14ac:dyDescent="0.25">
      <c r="B7" s="109" t="s">
        <v>5</v>
      </c>
      <c r="C7" s="107"/>
      <c r="D7" s="107"/>
      <c r="E7" s="107"/>
      <c r="F7" s="107"/>
      <c r="G7" s="107"/>
      <c r="H7" s="108"/>
    </row>
    <row r="9" spans="1:8" x14ac:dyDescent="0.25">
      <c r="B9" s="106" t="s">
        <v>6</v>
      </c>
      <c r="C9" s="107"/>
      <c r="D9" s="107"/>
      <c r="E9" s="107"/>
      <c r="F9" s="107"/>
      <c r="G9" s="107"/>
      <c r="H9" s="108"/>
    </row>
    <row r="10" spans="1:8" x14ac:dyDescent="0.25">
      <c r="B10" s="106" t="s">
        <v>7</v>
      </c>
      <c r="C10" s="107"/>
      <c r="D10" s="107"/>
      <c r="E10" s="107"/>
      <c r="F10" s="107"/>
      <c r="G10" s="107"/>
      <c r="H10" s="108"/>
    </row>
    <row r="11" spans="1:8" ht="36" customHeight="1" x14ac:dyDescent="0.25">
      <c r="B11" s="106" t="s">
        <v>8</v>
      </c>
      <c r="C11" s="107"/>
      <c r="D11" s="107"/>
      <c r="E11" s="107"/>
      <c r="F11" s="107"/>
      <c r="G11" s="107"/>
      <c r="H11" s="108"/>
    </row>
    <row r="12" spans="1:8" x14ac:dyDescent="0.25">
      <c r="B12" s="106" t="s">
        <v>9</v>
      </c>
      <c r="C12" s="107"/>
      <c r="D12" s="107"/>
      <c r="E12" s="107"/>
      <c r="F12" s="107"/>
      <c r="G12" s="107"/>
      <c r="H12" s="108"/>
    </row>
    <row r="13" spans="1:8" ht="34.5" customHeight="1" x14ac:dyDescent="0.25">
      <c r="B13" s="106" t="s">
        <v>10</v>
      </c>
      <c r="C13" s="107"/>
      <c r="D13" s="107"/>
      <c r="E13" s="107"/>
      <c r="F13" s="107"/>
      <c r="G13" s="107"/>
      <c r="H13" s="108"/>
    </row>
    <row r="14" spans="1:8" ht="41.1" customHeight="1" x14ac:dyDescent="0.25">
      <c r="B14" s="106" t="s">
        <v>11</v>
      </c>
      <c r="C14" s="107"/>
      <c r="D14" s="107"/>
      <c r="E14" s="107"/>
      <c r="F14" s="107"/>
      <c r="G14" s="107"/>
      <c r="H14" s="108"/>
    </row>
    <row r="16" spans="1:8" x14ac:dyDescent="0.25">
      <c r="B16" s="106" t="s">
        <v>12</v>
      </c>
      <c r="C16" s="107"/>
      <c r="D16" s="107"/>
      <c r="E16" s="107"/>
      <c r="F16" s="107"/>
      <c r="G16" s="107"/>
      <c r="H16" s="108"/>
    </row>
    <row r="17" spans="2:8" ht="33.6" customHeight="1" x14ac:dyDescent="0.25">
      <c r="B17" s="106" t="s">
        <v>13</v>
      </c>
      <c r="C17" s="107"/>
      <c r="D17" s="107"/>
      <c r="E17" s="107"/>
      <c r="F17" s="107"/>
      <c r="G17" s="107"/>
      <c r="H17" s="108"/>
    </row>
    <row r="18" spans="2:8" ht="63.6" customHeight="1" x14ac:dyDescent="0.25">
      <c r="B18" s="106" t="s">
        <v>14</v>
      </c>
      <c r="C18" s="107"/>
      <c r="D18" s="107"/>
      <c r="E18" s="107"/>
      <c r="F18" s="107"/>
      <c r="G18" s="107"/>
      <c r="H18" s="108"/>
    </row>
    <row r="19" spans="2:8" ht="63.95" customHeight="1" x14ac:dyDescent="0.25">
      <c r="B19" s="106" t="s">
        <v>15</v>
      </c>
      <c r="C19" s="107"/>
      <c r="D19" s="107"/>
      <c r="E19" s="107"/>
      <c r="F19" s="107"/>
      <c r="G19" s="107"/>
      <c r="H19" s="108"/>
    </row>
    <row r="20" spans="2:8" x14ac:dyDescent="0.25">
      <c r="B20" s="109"/>
      <c r="C20" s="107"/>
      <c r="D20" s="107"/>
      <c r="E20" s="107"/>
      <c r="F20" s="107"/>
      <c r="G20" s="107"/>
      <c r="H20" s="108"/>
    </row>
    <row r="21" spans="2:8" x14ac:dyDescent="0.25">
      <c r="B21" s="106"/>
      <c r="C21" s="107"/>
      <c r="D21" s="107"/>
      <c r="E21" s="107"/>
      <c r="F21" s="107"/>
      <c r="G21" s="107"/>
      <c r="H21" s="108"/>
    </row>
  </sheetData>
  <mergeCells count="17">
    <mergeCell ref="B9:H9"/>
    <mergeCell ref="B14:H14"/>
    <mergeCell ref="B20:H20"/>
    <mergeCell ref="B21:H21"/>
    <mergeCell ref="B3:H3"/>
    <mergeCell ref="B16:H16"/>
    <mergeCell ref="B17:H17"/>
    <mergeCell ref="B18:H18"/>
    <mergeCell ref="B19:H19"/>
    <mergeCell ref="B12:H12"/>
    <mergeCell ref="B13:H13"/>
    <mergeCell ref="B6:H6"/>
    <mergeCell ref="B7:H7"/>
    <mergeCell ref="B4:H4"/>
    <mergeCell ref="B5:H5"/>
    <mergeCell ref="B10:H10"/>
    <mergeCell ref="B11:H11"/>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87"/>
  <sheetViews>
    <sheetView topLeftCell="A15" zoomScaleNormal="100" workbookViewId="0">
      <selection activeCell="C25" sqref="C25"/>
    </sheetView>
  </sheetViews>
  <sheetFormatPr defaultColWidth="8.875" defaultRowHeight="15.75" x14ac:dyDescent="0.25"/>
  <cols>
    <col min="1" max="1" width="29.625"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38" si="0">SUM(D3:H3)</f>
        <v>0</v>
      </c>
    </row>
    <row r="4" spans="1:13" s="1" customFormat="1" ht="17.25" thickTop="1" thickBot="1" x14ac:dyDescent="0.3">
      <c r="A4" s="66" t="s">
        <v>48</v>
      </c>
      <c r="C4" s="15">
        <v>0.30099999999999999</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0.377</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0.377</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0.50600000000000001</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0.50600000000000001</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0.11600000000000001</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47476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0.11600000000000001</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0.11600000000000001</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0.11600000000000001</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4.2000000000000003E-2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0.01</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si="0"/>
        <v>0</v>
      </c>
    </row>
    <row r="31" spans="1:9" s="1" customFormat="1" ht="15" x14ac:dyDescent="0.25">
      <c r="A31" s="1" t="s">
        <v>64</v>
      </c>
      <c r="D31" s="92">
        <v>0</v>
      </c>
      <c r="E31" s="92">
        <v>0</v>
      </c>
      <c r="F31" s="92">
        <v>0</v>
      </c>
      <c r="G31" s="92">
        <v>0</v>
      </c>
      <c r="H31" s="92">
        <v>0</v>
      </c>
      <c r="I31" s="72">
        <f t="shared" si="0"/>
        <v>0</v>
      </c>
    </row>
    <row r="32" spans="1:9" s="1" customFormat="1" ht="15" x14ac:dyDescent="0.25">
      <c r="A32" s="66" t="s">
        <v>65</v>
      </c>
      <c r="D32" s="92">
        <v>0</v>
      </c>
      <c r="E32" s="92">
        <v>0</v>
      </c>
      <c r="F32" s="92">
        <v>0</v>
      </c>
      <c r="G32" s="92">
        <v>0</v>
      </c>
      <c r="H32" s="92">
        <v>0</v>
      </c>
      <c r="I32" s="72">
        <f t="shared" si="0"/>
        <v>0</v>
      </c>
    </row>
    <row r="33" spans="1:10" s="1" customFormat="1" ht="15" x14ac:dyDescent="0.25">
      <c r="A33" s="66" t="s">
        <v>66</v>
      </c>
      <c r="D33" s="92">
        <v>0</v>
      </c>
      <c r="E33" s="92">
        <v>0</v>
      </c>
      <c r="F33" s="92">
        <v>0</v>
      </c>
      <c r="G33" s="92">
        <v>0</v>
      </c>
      <c r="H33" s="92">
        <v>0</v>
      </c>
      <c r="I33" s="72">
        <f t="shared" si="0"/>
        <v>0</v>
      </c>
    </row>
    <row r="34" spans="1:10" s="1" customFormat="1" ht="15" x14ac:dyDescent="0.25">
      <c r="A34" s="1" t="s">
        <v>67</v>
      </c>
      <c r="D34" s="92">
        <v>0</v>
      </c>
      <c r="E34" s="92">
        <v>0</v>
      </c>
      <c r="F34" s="92">
        <v>0</v>
      </c>
      <c r="G34" s="92">
        <v>0</v>
      </c>
      <c r="H34" s="92">
        <v>0</v>
      </c>
      <c r="I34" s="72">
        <f t="shared" si="0"/>
        <v>0</v>
      </c>
    </row>
    <row r="35" spans="1:10" s="1" customFormat="1" ht="15" x14ac:dyDescent="0.25">
      <c r="A35" s="1" t="s">
        <v>68</v>
      </c>
      <c r="D35" s="92">
        <v>0</v>
      </c>
      <c r="E35" s="92">
        <v>0</v>
      </c>
      <c r="F35" s="92">
        <v>0</v>
      </c>
      <c r="G35" s="92">
        <v>0</v>
      </c>
      <c r="H35" s="92">
        <v>0</v>
      </c>
      <c r="I35" s="72">
        <f t="shared" si="0"/>
        <v>0</v>
      </c>
      <c r="J35" s="66"/>
    </row>
    <row r="36" spans="1:10" s="1" customFormat="1" ht="15" x14ac:dyDescent="0.25">
      <c r="A36" s="1" t="s">
        <v>68</v>
      </c>
      <c r="D36" s="92">
        <v>0</v>
      </c>
      <c r="E36" s="92">
        <v>0</v>
      </c>
      <c r="F36" s="92">
        <v>0</v>
      </c>
      <c r="G36" s="92">
        <v>0</v>
      </c>
      <c r="H36" s="92">
        <v>0</v>
      </c>
      <c r="I36" s="72">
        <f t="shared" ref="I36:I37" si="6">SUM(D36:H36)</f>
        <v>0</v>
      </c>
      <c r="J36" s="66"/>
    </row>
    <row r="37" spans="1:10" s="1" customFormat="1" ht="15" x14ac:dyDescent="0.25">
      <c r="A37" s="1" t="s">
        <v>68</v>
      </c>
      <c r="D37" s="92">
        <v>0</v>
      </c>
      <c r="E37" s="92">
        <v>0</v>
      </c>
      <c r="F37" s="92">
        <v>0</v>
      </c>
      <c r="G37" s="92">
        <v>0</v>
      </c>
      <c r="H37" s="92">
        <v>0</v>
      </c>
      <c r="I37" s="72">
        <f t="shared" si="6"/>
        <v>0</v>
      </c>
      <c r="J37" s="66"/>
    </row>
    <row r="38" spans="1:10" s="1" customFormat="1" ht="15" x14ac:dyDescent="0.25">
      <c r="A38" s="66" t="s">
        <v>104</v>
      </c>
      <c r="D38" s="92">
        <v>0</v>
      </c>
      <c r="E38" s="92">
        <v>0</v>
      </c>
      <c r="F38" s="92">
        <v>0</v>
      </c>
      <c r="G38" s="92">
        <v>0</v>
      </c>
      <c r="H38" s="92">
        <v>0</v>
      </c>
      <c r="I38" s="72">
        <f t="shared" si="0"/>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7">SUM(E3:E38)-E25-E28-E29-E30</f>
        <v>0</v>
      </c>
      <c r="F42" s="75">
        <f t="shared" si="7"/>
        <v>0</v>
      </c>
      <c r="G42" s="75">
        <f t="shared" si="7"/>
        <v>0</v>
      </c>
      <c r="H42" s="75">
        <f t="shared" si="7"/>
        <v>0</v>
      </c>
      <c r="I42" s="105">
        <f>SUM(D42:H42)</f>
        <v>0</v>
      </c>
    </row>
    <row r="43" spans="1:10" s="1" customFormat="1" ht="15" x14ac:dyDescent="0.25">
      <c r="A43" s="1" t="s">
        <v>114</v>
      </c>
      <c r="B43" s="5">
        <f>'UF PI'!B55</f>
        <v>0.34100000000000003</v>
      </c>
      <c r="C43" s="5"/>
      <c r="D43" s="72">
        <f>D42*$B$43</f>
        <v>0</v>
      </c>
      <c r="E43" s="72">
        <f t="shared" ref="E43:H43" si="8">E42*$B$43</f>
        <v>0</v>
      </c>
      <c r="F43" s="72">
        <f t="shared" si="8"/>
        <v>0</v>
      </c>
      <c r="G43" s="72">
        <f t="shared" si="8"/>
        <v>0</v>
      </c>
      <c r="H43" s="72">
        <f t="shared" si="8"/>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9">E41*$B$47</f>
        <v>0</v>
      </c>
      <c r="F47" s="75">
        <f t="shared" si="9"/>
        <v>0</v>
      </c>
      <c r="G47" s="75">
        <f t="shared" si="9"/>
        <v>0</v>
      </c>
      <c r="H47" s="75">
        <f t="shared" si="9"/>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0">ROUND(E55*1.03,0)</f>
        <v>0</v>
      </c>
      <c r="G55" s="67">
        <f t="shared" si="10"/>
        <v>0</v>
      </c>
      <c r="H55" s="67">
        <v>0</v>
      </c>
      <c r="I55" s="72">
        <f t="shared" ref="I55:I78" si="11">SUM(D55:H55)</f>
        <v>0</v>
      </c>
      <c r="J55" s="14"/>
      <c r="K55" s="14"/>
      <c r="L55" s="14"/>
    </row>
    <row r="56" spans="1:12" hidden="1" x14ac:dyDescent="0.25">
      <c r="A56" s="66" t="s">
        <v>48</v>
      </c>
      <c r="B56" s="1"/>
      <c r="C56" s="15">
        <v>0.30099999999999999</v>
      </c>
      <c r="D56" s="72">
        <f>ROUND(D55*$C$56,0)</f>
        <v>0</v>
      </c>
      <c r="E56" s="72">
        <f t="shared" ref="E56:H56" si="12">ROUND(E55*$C$56,0)</f>
        <v>0</v>
      </c>
      <c r="F56" s="72">
        <f t="shared" si="12"/>
        <v>0</v>
      </c>
      <c r="G56" s="72">
        <f t="shared" si="12"/>
        <v>0</v>
      </c>
      <c r="H56" s="72">
        <f t="shared" si="12"/>
        <v>0</v>
      </c>
      <c r="I56" s="72">
        <f t="shared" si="11"/>
        <v>0</v>
      </c>
    </row>
    <row r="57" spans="1:12" hidden="1" x14ac:dyDescent="0.25">
      <c r="A57" s="66" t="s">
        <v>49</v>
      </c>
      <c r="B57" s="97">
        <v>0</v>
      </c>
      <c r="C57" s="98">
        <v>58656</v>
      </c>
      <c r="D57" s="67">
        <f>(C57/12)*B57</f>
        <v>0</v>
      </c>
      <c r="E57" s="67">
        <f>ROUND(D57*1.03,0)</f>
        <v>0</v>
      </c>
      <c r="F57" s="67">
        <f t="shared" ref="F57:G57" si="13">ROUND(E57*1.03,0)</f>
        <v>0</v>
      </c>
      <c r="G57" s="67">
        <f t="shared" si="13"/>
        <v>0</v>
      </c>
      <c r="H57" s="67">
        <v>0</v>
      </c>
      <c r="I57" s="72">
        <f t="shared" si="11"/>
        <v>0</v>
      </c>
      <c r="J57" s="14"/>
      <c r="K57" s="14"/>
      <c r="L57" s="14"/>
    </row>
    <row r="58" spans="1:12" hidden="1" x14ac:dyDescent="0.25">
      <c r="A58" s="66" t="s">
        <v>48</v>
      </c>
      <c r="B58" s="1"/>
      <c r="C58" s="15">
        <v>0.377</v>
      </c>
      <c r="D58" s="72">
        <f>ROUND(D57*$C$58,0)</f>
        <v>0</v>
      </c>
      <c r="E58" s="72">
        <f t="shared" ref="E58:H58" si="14">ROUND(E57*$C$58,0)</f>
        <v>0</v>
      </c>
      <c r="F58" s="72">
        <f t="shared" si="14"/>
        <v>0</v>
      </c>
      <c r="G58" s="72">
        <f t="shared" si="14"/>
        <v>0</v>
      </c>
      <c r="H58" s="72">
        <f t="shared" si="14"/>
        <v>0</v>
      </c>
      <c r="I58" s="72">
        <f t="shared" si="11"/>
        <v>0</v>
      </c>
      <c r="J58" s="18"/>
    </row>
    <row r="59" spans="1:12" hidden="1" x14ac:dyDescent="0.25">
      <c r="A59" s="66" t="s">
        <v>119</v>
      </c>
      <c r="B59" s="97">
        <v>0</v>
      </c>
      <c r="C59" s="98">
        <v>31320</v>
      </c>
      <c r="D59" s="67">
        <f>(C59/12)*B59</f>
        <v>0</v>
      </c>
      <c r="E59" s="67">
        <f>ROUND(D59*1.03,0)</f>
        <v>0</v>
      </c>
      <c r="F59" s="67">
        <f t="shared" ref="F59:H59" si="15">ROUND(E59*1.03,0)</f>
        <v>0</v>
      </c>
      <c r="G59" s="67">
        <f t="shared" si="15"/>
        <v>0</v>
      </c>
      <c r="H59" s="67">
        <f t="shared" si="15"/>
        <v>0</v>
      </c>
      <c r="I59" s="72">
        <f t="shared" si="11"/>
        <v>0</v>
      </c>
      <c r="J59" s="14"/>
      <c r="K59" s="14"/>
      <c r="L59" s="14"/>
    </row>
    <row r="60" spans="1:12" hidden="1" x14ac:dyDescent="0.25">
      <c r="A60" s="66" t="s">
        <v>48</v>
      </c>
      <c r="B60" s="1"/>
      <c r="C60" s="15">
        <v>0.50600000000000001</v>
      </c>
      <c r="D60" s="72">
        <f>ROUND(D59*$C$60,0)</f>
        <v>0</v>
      </c>
      <c r="E60" s="72">
        <f t="shared" ref="E60:H60" si="16">ROUND(E59*$C$60,0)</f>
        <v>0</v>
      </c>
      <c r="F60" s="72">
        <f t="shared" si="16"/>
        <v>0</v>
      </c>
      <c r="G60" s="72">
        <f t="shared" si="16"/>
        <v>0</v>
      </c>
      <c r="H60" s="72">
        <f t="shared" si="16"/>
        <v>0</v>
      </c>
      <c r="I60" s="72">
        <f t="shared" si="11"/>
        <v>0</v>
      </c>
    </row>
    <row r="61" spans="1:12" hidden="1" x14ac:dyDescent="0.25">
      <c r="A61" s="66" t="s">
        <v>51</v>
      </c>
      <c r="B61" s="97">
        <v>0</v>
      </c>
      <c r="C61" s="98">
        <v>58656</v>
      </c>
      <c r="D61" s="67">
        <f>(C61/12)*B61</f>
        <v>0</v>
      </c>
      <c r="E61" s="67">
        <f>ROUND(D61*1.03,0)</f>
        <v>0</v>
      </c>
      <c r="F61" s="67">
        <f t="shared" ref="F61:H61" si="17">ROUND(E61*1.03,0)</f>
        <v>0</v>
      </c>
      <c r="G61" s="67">
        <f t="shared" si="17"/>
        <v>0</v>
      </c>
      <c r="H61" s="67">
        <f t="shared" si="17"/>
        <v>0</v>
      </c>
      <c r="I61" s="72">
        <f t="shared" si="11"/>
        <v>0</v>
      </c>
      <c r="J61" s="14"/>
      <c r="K61" s="14"/>
      <c r="L61" s="14"/>
    </row>
    <row r="62" spans="1:12" hidden="1" x14ac:dyDescent="0.25">
      <c r="A62" s="66" t="s">
        <v>48</v>
      </c>
      <c r="B62" s="1"/>
      <c r="C62" s="15">
        <v>0.11600000000000001</v>
      </c>
      <c r="D62" s="72">
        <f>ROUND(D61*$C$62,0)</f>
        <v>0</v>
      </c>
      <c r="E62" s="72">
        <f t="shared" ref="E62:H62" si="18">ROUND(E61*$C$62,0)</f>
        <v>0</v>
      </c>
      <c r="F62" s="72">
        <f t="shared" si="18"/>
        <v>0</v>
      </c>
      <c r="G62" s="72">
        <f t="shared" si="18"/>
        <v>0</v>
      </c>
      <c r="H62" s="72">
        <f t="shared" si="18"/>
        <v>0</v>
      </c>
      <c r="I62" s="72">
        <f t="shared" si="11"/>
        <v>0</v>
      </c>
    </row>
    <row r="63" spans="1:12" hidden="1" x14ac:dyDescent="0.25">
      <c r="A63" s="66" t="s">
        <v>52</v>
      </c>
      <c r="B63" s="97">
        <v>0</v>
      </c>
      <c r="C63" s="98">
        <v>22754</v>
      </c>
      <c r="D63" s="67">
        <f>(C63/12)*B63</f>
        <v>0</v>
      </c>
      <c r="E63" s="67">
        <f>ROUND(D63*1.03,0)</f>
        <v>0</v>
      </c>
      <c r="F63" s="67">
        <f t="shared" ref="F63:G63" si="19">ROUND(E63*1.03,0)</f>
        <v>0</v>
      </c>
      <c r="G63" s="67">
        <f t="shared" si="19"/>
        <v>0</v>
      </c>
      <c r="H63" s="67">
        <v>0</v>
      </c>
      <c r="I63" s="72">
        <f t="shared" si="11"/>
        <v>0</v>
      </c>
      <c r="J63" s="14"/>
      <c r="K63" s="14"/>
      <c r="L63" s="14"/>
    </row>
    <row r="64" spans="1:12" hidden="1" x14ac:dyDescent="0.25">
      <c r="A64" s="66" t="s">
        <v>48</v>
      </c>
      <c r="B64" s="1"/>
      <c r="C64" s="15">
        <v>0.11600000000000001</v>
      </c>
      <c r="D64" s="72">
        <f>ROUND(D63*$C$64,0)</f>
        <v>0</v>
      </c>
      <c r="E64" s="72">
        <f t="shared" ref="E64:H64" si="20">ROUND(E63*$C$64,0)</f>
        <v>0</v>
      </c>
      <c r="F64" s="72">
        <f t="shared" si="20"/>
        <v>0</v>
      </c>
      <c r="G64" s="72">
        <f t="shared" si="20"/>
        <v>0</v>
      </c>
      <c r="H64" s="72">
        <f t="shared" si="20"/>
        <v>0</v>
      </c>
      <c r="I64" s="72">
        <f t="shared" si="11"/>
        <v>0</v>
      </c>
    </row>
    <row r="65" spans="1:12" hidden="1" x14ac:dyDescent="0.25">
      <c r="A65" s="66" t="s">
        <v>53</v>
      </c>
      <c r="B65" s="97">
        <v>0</v>
      </c>
      <c r="C65" s="99">
        <v>13</v>
      </c>
      <c r="D65" s="67">
        <f>B65*C65</f>
        <v>0</v>
      </c>
      <c r="E65" s="67">
        <f>ROUND(D65*1.03,0)</f>
        <v>0</v>
      </c>
      <c r="F65" s="67">
        <f>ROUND(E65*1.03,0)</f>
        <v>0</v>
      </c>
      <c r="G65" s="67">
        <f>ROUND(F65*1.03,0)</f>
        <v>0</v>
      </c>
      <c r="H65" s="67">
        <f>ROUND(G65*1.03,0)</f>
        <v>0</v>
      </c>
      <c r="I65" s="72">
        <f t="shared" si="11"/>
        <v>0</v>
      </c>
      <c r="J65" s="14"/>
      <c r="K65" s="14"/>
      <c r="L65" s="14"/>
    </row>
    <row r="66" spans="1:12" hidden="1" x14ac:dyDescent="0.25">
      <c r="A66" s="66" t="s">
        <v>48</v>
      </c>
      <c r="B66" s="1"/>
      <c r="C66" s="15">
        <v>4.2000000000000003E-2</v>
      </c>
      <c r="D66" s="72">
        <f>ROUND(D65*$C$66,0)</f>
        <v>0</v>
      </c>
      <c r="E66" s="72">
        <f t="shared" ref="E66:H66" si="21">ROUND(E65*$C$66,0)</f>
        <v>0</v>
      </c>
      <c r="F66" s="72">
        <f t="shared" si="21"/>
        <v>0</v>
      </c>
      <c r="G66" s="72">
        <f t="shared" si="21"/>
        <v>0</v>
      </c>
      <c r="H66" s="72">
        <f t="shared" si="21"/>
        <v>0</v>
      </c>
      <c r="I66" s="72">
        <f t="shared" si="11"/>
        <v>0</v>
      </c>
    </row>
    <row r="67" spans="1:12" hidden="1" x14ac:dyDescent="0.25">
      <c r="A67" s="66" t="s">
        <v>54</v>
      </c>
      <c r="B67" s="97">
        <v>0</v>
      </c>
      <c r="C67" s="99">
        <v>13</v>
      </c>
      <c r="D67" s="67">
        <f>B67*C67</f>
        <v>0</v>
      </c>
      <c r="E67" s="67">
        <f>ROUND(D67*1.03,0)</f>
        <v>0</v>
      </c>
      <c r="F67" s="67">
        <f>ROUND(E67*1.03,0)</f>
        <v>0</v>
      </c>
      <c r="G67" s="67">
        <f>ROUND(F67*1.03,0)</f>
        <v>0</v>
      </c>
      <c r="H67" s="67">
        <f>ROUND(G67*1.03,0)</f>
        <v>0</v>
      </c>
      <c r="I67" s="72">
        <f t="shared" si="11"/>
        <v>0</v>
      </c>
      <c r="J67" s="14"/>
      <c r="K67" s="14"/>
      <c r="L67" s="14"/>
    </row>
    <row r="68" spans="1:12" hidden="1" x14ac:dyDescent="0.25">
      <c r="A68" s="66" t="s">
        <v>48</v>
      </c>
      <c r="B68" s="1"/>
      <c r="C68" s="15">
        <v>0.01</v>
      </c>
      <c r="D68" s="72">
        <f>ROUND(D67*$C$68,0)</f>
        <v>0</v>
      </c>
      <c r="E68" s="72">
        <f t="shared" ref="E68:H68" si="22">ROUND(E67*$C$68,0)</f>
        <v>0</v>
      </c>
      <c r="F68" s="72">
        <f t="shared" si="22"/>
        <v>0</v>
      </c>
      <c r="G68" s="72">
        <f t="shared" si="22"/>
        <v>0</v>
      </c>
      <c r="H68" s="72">
        <f t="shared" si="22"/>
        <v>0</v>
      </c>
      <c r="I68" s="72">
        <f t="shared" si="11"/>
        <v>0</v>
      </c>
      <c r="J68" s="14"/>
      <c r="K68" s="14"/>
      <c r="L68" s="14"/>
    </row>
    <row r="69" spans="1:12" hidden="1" x14ac:dyDescent="0.25">
      <c r="A69" s="66" t="s">
        <v>57</v>
      </c>
      <c r="B69" s="1" t="s">
        <v>58</v>
      </c>
      <c r="C69" s="1"/>
      <c r="D69" s="96">
        <v>0</v>
      </c>
      <c r="E69" s="96">
        <v>0</v>
      </c>
      <c r="F69" s="96">
        <v>0</v>
      </c>
      <c r="G69" s="96">
        <v>0</v>
      </c>
      <c r="H69" s="96">
        <v>0</v>
      </c>
      <c r="I69" s="72">
        <f t="shared" si="11"/>
        <v>0</v>
      </c>
      <c r="J69" s="14"/>
      <c r="K69" s="14"/>
      <c r="L69" s="14"/>
    </row>
    <row r="70" spans="1:12" hidden="1" x14ac:dyDescent="0.25">
      <c r="A70" s="66" t="s">
        <v>59</v>
      </c>
      <c r="B70" s="1"/>
      <c r="C70" s="1"/>
      <c r="D70" s="96">
        <v>0</v>
      </c>
      <c r="E70" s="96">
        <v>0</v>
      </c>
      <c r="F70" s="96">
        <v>0</v>
      </c>
      <c r="G70" s="96">
        <v>0</v>
      </c>
      <c r="H70" s="96">
        <v>0</v>
      </c>
      <c r="I70" s="72">
        <f t="shared" si="11"/>
        <v>0</v>
      </c>
      <c r="J70" s="14"/>
      <c r="K70" s="14"/>
      <c r="L70" s="14"/>
    </row>
    <row r="71" spans="1:12" hidden="1" x14ac:dyDescent="0.25">
      <c r="A71" s="66" t="s">
        <v>60</v>
      </c>
      <c r="B71" s="1"/>
      <c r="C71" s="1"/>
      <c r="D71" s="96">
        <v>0</v>
      </c>
      <c r="E71" s="96">
        <v>0</v>
      </c>
      <c r="F71" s="96">
        <v>0</v>
      </c>
      <c r="G71" s="96">
        <v>0</v>
      </c>
      <c r="H71" s="96">
        <v>0</v>
      </c>
      <c r="I71" s="72">
        <f t="shared" si="11"/>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1"/>
        <v>0</v>
      </c>
      <c r="J72" s="14"/>
      <c r="K72" s="14"/>
      <c r="L72" s="14"/>
    </row>
    <row r="73" spans="1:12" hidden="1" x14ac:dyDescent="0.25">
      <c r="A73" s="1" t="s">
        <v>62</v>
      </c>
      <c r="B73" s="66" t="s">
        <v>58</v>
      </c>
      <c r="C73" s="66"/>
      <c r="D73" s="96">
        <v>0</v>
      </c>
      <c r="E73" s="96">
        <v>0</v>
      </c>
      <c r="F73" s="96">
        <v>0</v>
      </c>
      <c r="G73" s="96">
        <v>0</v>
      </c>
      <c r="H73" s="96">
        <v>0</v>
      </c>
      <c r="I73" s="72">
        <f t="shared" si="11"/>
        <v>0</v>
      </c>
      <c r="J73" s="14"/>
      <c r="K73" s="14"/>
      <c r="L73" s="14"/>
    </row>
    <row r="74" spans="1:12" hidden="1" x14ac:dyDescent="0.25">
      <c r="A74" s="1" t="s">
        <v>64</v>
      </c>
      <c r="B74" s="1"/>
      <c r="C74" s="1"/>
      <c r="D74" s="96">
        <v>0</v>
      </c>
      <c r="E74" s="96">
        <v>0</v>
      </c>
      <c r="F74" s="96">
        <v>0</v>
      </c>
      <c r="G74" s="96">
        <v>0</v>
      </c>
      <c r="H74" s="96">
        <v>0</v>
      </c>
      <c r="I74" s="72">
        <f t="shared" si="11"/>
        <v>0</v>
      </c>
      <c r="J74" s="14"/>
      <c r="K74" s="14"/>
      <c r="L74" s="14"/>
    </row>
    <row r="75" spans="1:12" hidden="1" x14ac:dyDescent="0.25">
      <c r="A75" s="66" t="s">
        <v>65</v>
      </c>
      <c r="B75" s="1"/>
      <c r="C75" s="1"/>
      <c r="D75" s="96">
        <v>0</v>
      </c>
      <c r="E75" s="96">
        <v>0</v>
      </c>
      <c r="F75" s="96">
        <v>0</v>
      </c>
      <c r="G75" s="96">
        <v>0</v>
      </c>
      <c r="H75" s="96">
        <v>0</v>
      </c>
      <c r="I75" s="72">
        <f t="shared" si="11"/>
        <v>0</v>
      </c>
      <c r="J75" s="14"/>
      <c r="K75" s="14"/>
      <c r="L75" s="14"/>
    </row>
    <row r="76" spans="1:12" hidden="1" x14ac:dyDescent="0.25">
      <c r="A76" s="66" t="s">
        <v>66</v>
      </c>
      <c r="B76" s="1"/>
      <c r="C76" s="1"/>
      <c r="D76" s="96">
        <v>0</v>
      </c>
      <c r="E76" s="96">
        <v>0</v>
      </c>
      <c r="F76" s="96">
        <v>0</v>
      </c>
      <c r="G76" s="96">
        <v>0</v>
      </c>
      <c r="H76" s="96">
        <v>0</v>
      </c>
      <c r="I76" s="72">
        <f t="shared" si="11"/>
        <v>0</v>
      </c>
      <c r="J76" s="14"/>
      <c r="K76" s="14"/>
      <c r="L76" s="14"/>
    </row>
    <row r="77" spans="1:12" hidden="1" x14ac:dyDescent="0.25">
      <c r="A77" s="1" t="s">
        <v>67</v>
      </c>
      <c r="B77" s="1"/>
      <c r="C77" s="1"/>
      <c r="D77" s="96">
        <v>0</v>
      </c>
      <c r="E77" s="96">
        <v>0</v>
      </c>
      <c r="F77" s="96">
        <v>0</v>
      </c>
      <c r="G77" s="96">
        <v>0</v>
      </c>
      <c r="H77" s="96">
        <v>0</v>
      </c>
      <c r="I77" s="72">
        <f t="shared" si="11"/>
        <v>0</v>
      </c>
    </row>
    <row r="78" spans="1:12" hidden="1" x14ac:dyDescent="0.25">
      <c r="A78" s="1" t="s">
        <v>68</v>
      </c>
      <c r="B78" s="1"/>
      <c r="C78" s="1"/>
      <c r="D78" s="96">
        <v>0</v>
      </c>
      <c r="E78" s="96">
        <v>0</v>
      </c>
      <c r="F78" s="96">
        <v>0</v>
      </c>
      <c r="G78" s="96">
        <v>0</v>
      </c>
      <c r="H78" s="96">
        <v>0</v>
      </c>
      <c r="I78" s="72">
        <f t="shared" si="11"/>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3">SUM(E55:E79)-E69-E72-E73</f>
        <v>0</v>
      </c>
      <c r="F81" s="75">
        <f t="shared" si="23"/>
        <v>0</v>
      </c>
      <c r="G81" s="75">
        <f t="shared" si="23"/>
        <v>0</v>
      </c>
      <c r="H81" s="75">
        <f t="shared" si="23"/>
        <v>0</v>
      </c>
      <c r="I81" s="75">
        <f>SUM(D81:H81)</f>
        <v>0</v>
      </c>
    </row>
    <row r="82" spans="1:9" hidden="1" x14ac:dyDescent="0.25">
      <c r="A82" s="1" t="s">
        <v>114</v>
      </c>
      <c r="B82" s="5">
        <f>'UF PI'!B94</f>
        <v>0.34100000000000003</v>
      </c>
      <c r="C82" s="5"/>
      <c r="D82" s="72">
        <f>ROUND(D81*$B$82,0)</f>
        <v>0</v>
      </c>
      <c r="E82" s="72">
        <f t="shared" ref="E82:H82" si="24">ROUND(E81*$B$82,0)</f>
        <v>0</v>
      </c>
      <c r="F82" s="72">
        <f t="shared" si="24"/>
        <v>0</v>
      </c>
      <c r="G82" s="72">
        <f t="shared" si="24"/>
        <v>0</v>
      </c>
      <c r="H82" s="72">
        <f t="shared" si="24"/>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5">SUM(D85:H85)</f>
        <v>0</v>
      </c>
    </row>
    <row r="86" spans="1:9" hidden="1" x14ac:dyDescent="0.25">
      <c r="A86" s="66" t="s">
        <v>122</v>
      </c>
      <c r="B86" s="1"/>
      <c r="C86" s="1"/>
      <c r="D86" s="67">
        <v>0</v>
      </c>
      <c r="E86" s="67">
        <v>0</v>
      </c>
      <c r="F86" s="67">
        <v>0</v>
      </c>
      <c r="G86" s="67">
        <v>0</v>
      </c>
      <c r="H86" s="67">
        <v>0</v>
      </c>
      <c r="I86" s="67">
        <f t="shared" si="25"/>
        <v>0</v>
      </c>
    </row>
    <row r="87" spans="1:9" ht="16.5" hidden="1" thickBot="1" x14ac:dyDescent="0.3">
      <c r="A87" s="26"/>
      <c r="B87" s="26"/>
      <c r="C87" s="26"/>
      <c r="D87" s="27">
        <f>D83+D85+D86</f>
        <v>0</v>
      </c>
      <c r="E87" s="27">
        <f t="shared" ref="E87:H87" si="26">E83+E85+E86</f>
        <v>0</v>
      </c>
      <c r="F87" s="27">
        <f t="shared" si="26"/>
        <v>0</v>
      </c>
      <c r="G87" s="27">
        <f t="shared" si="26"/>
        <v>0</v>
      </c>
      <c r="H87" s="27">
        <f t="shared" si="26"/>
        <v>0</v>
      </c>
      <c r="I87" s="76">
        <f t="shared" si="25"/>
        <v>0</v>
      </c>
    </row>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87"/>
  <sheetViews>
    <sheetView topLeftCell="A15" zoomScaleNormal="100" workbookViewId="0">
      <selection activeCell="C25" sqref="C25"/>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38" si="0">SUM(D3:H3)</f>
        <v>0</v>
      </c>
    </row>
    <row r="4" spans="1:13" s="1" customFormat="1" ht="17.25" thickTop="1" thickBot="1" x14ac:dyDescent="0.3">
      <c r="A4" s="66" t="s">
        <v>48</v>
      </c>
      <c r="C4" s="15">
        <v>0.30099999999999999</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0.377</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0.377</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0.50600000000000001</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0.50600000000000001</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0.11600000000000001</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0.11600000000000001</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0.11600000000000001</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0.11600000000000001</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4.2000000000000003E-2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0.01</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si="0"/>
        <v>0</v>
      </c>
    </row>
    <row r="31" spans="1:9" s="1" customFormat="1" ht="15" x14ac:dyDescent="0.25">
      <c r="A31" s="1" t="s">
        <v>64</v>
      </c>
      <c r="D31" s="92">
        <v>0</v>
      </c>
      <c r="E31" s="92">
        <v>0</v>
      </c>
      <c r="F31" s="92">
        <v>0</v>
      </c>
      <c r="G31" s="92">
        <v>0</v>
      </c>
      <c r="H31" s="92">
        <v>0</v>
      </c>
      <c r="I31" s="72">
        <f t="shared" si="0"/>
        <v>0</v>
      </c>
    </row>
    <row r="32" spans="1:9" s="1" customFormat="1" ht="15" x14ac:dyDescent="0.25">
      <c r="A32" s="66" t="s">
        <v>65</v>
      </c>
      <c r="D32" s="92">
        <v>0</v>
      </c>
      <c r="E32" s="92">
        <v>0</v>
      </c>
      <c r="F32" s="92">
        <v>0</v>
      </c>
      <c r="G32" s="92">
        <v>0</v>
      </c>
      <c r="H32" s="92">
        <v>0</v>
      </c>
      <c r="I32" s="72">
        <f t="shared" si="0"/>
        <v>0</v>
      </c>
    </row>
    <row r="33" spans="1:10" s="1" customFormat="1" ht="15" x14ac:dyDescent="0.25">
      <c r="A33" s="66" t="s">
        <v>66</v>
      </c>
      <c r="D33" s="92">
        <v>0</v>
      </c>
      <c r="E33" s="92">
        <v>0</v>
      </c>
      <c r="F33" s="92">
        <v>0</v>
      </c>
      <c r="G33" s="92">
        <v>0</v>
      </c>
      <c r="H33" s="92">
        <v>0</v>
      </c>
      <c r="I33" s="72">
        <f t="shared" si="0"/>
        <v>0</v>
      </c>
    </row>
    <row r="34" spans="1:10" s="1" customFormat="1" ht="15" x14ac:dyDescent="0.25">
      <c r="A34" s="1" t="s">
        <v>67</v>
      </c>
      <c r="D34" s="92">
        <v>0</v>
      </c>
      <c r="E34" s="92">
        <v>0</v>
      </c>
      <c r="F34" s="92">
        <v>0</v>
      </c>
      <c r="G34" s="92">
        <v>0</v>
      </c>
      <c r="H34" s="92">
        <v>0</v>
      </c>
      <c r="I34" s="72">
        <f t="shared" si="0"/>
        <v>0</v>
      </c>
    </row>
    <row r="35" spans="1:10" s="1" customFormat="1" ht="15" x14ac:dyDescent="0.25">
      <c r="A35" s="1" t="s">
        <v>68</v>
      </c>
      <c r="D35" s="92">
        <v>0</v>
      </c>
      <c r="E35" s="92">
        <v>0</v>
      </c>
      <c r="F35" s="92">
        <v>0</v>
      </c>
      <c r="G35" s="92">
        <v>0</v>
      </c>
      <c r="H35" s="92">
        <v>0</v>
      </c>
      <c r="I35" s="72">
        <f t="shared" si="0"/>
        <v>0</v>
      </c>
      <c r="J35" s="66"/>
    </row>
    <row r="36" spans="1:10" s="1" customFormat="1" ht="15" x14ac:dyDescent="0.25">
      <c r="A36" s="1" t="s">
        <v>68</v>
      </c>
      <c r="D36" s="92">
        <v>0</v>
      </c>
      <c r="E36" s="92">
        <v>0</v>
      </c>
      <c r="F36" s="92">
        <v>0</v>
      </c>
      <c r="G36" s="92">
        <v>0</v>
      </c>
      <c r="H36" s="92">
        <v>0</v>
      </c>
      <c r="I36" s="72">
        <f t="shared" ref="I36:I37" si="6">SUM(D36:H36)</f>
        <v>0</v>
      </c>
      <c r="J36" s="66"/>
    </row>
    <row r="37" spans="1:10" s="1" customFormat="1" ht="15" x14ac:dyDescent="0.25">
      <c r="A37" s="1" t="s">
        <v>68</v>
      </c>
      <c r="D37" s="92">
        <v>0</v>
      </c>
      <c r="E37" s="92">
        <v>0</v>
      </c>
      <c r="F37" s="92">
        <v>0</v>
      </c>
      <c r="G37" s="92">
        <v>0</v>
      </c>
      <c r="H37" s="92">
        <v>0</v>
      </c>
      <c r="I37" s="72">
        <f t="shared" si="6"/>
        <v>0</v>
      </c>
      <c r="J37" s="66"/>
    </row>
    <row r="38" spans="1:10" s="1" customFormat="1" ht="15" x14ac:dyDescent="0.25">
      <c r="A38" s="66" t="s">
        <v>104</v>
      </c>
      <c r="D38" s="92">
        <v>0</v>
      </c>
      <c r="E38" s="92">
        <v>0</v>
      </c>
      <c r="F38" s="92">
        <v>0</v>
      </c>
      <c r="G38" s="92">
        <v>0</v>
      </c>
      <c r="H38" s="92">
        <v>0</v>
      </c>
      <c r="I38" s="72">
        <f t="shared" si="0"/>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7">SUM(E3:E38)-E25-E28-E29-E30</f>
        <v>0</v>
      </c>
      <c r="F42" s="75">
        <f t="shared" si="7"/>
        <v>0</v>
      </c>
      <c r="G42" s="75">
        <f t="shared" si="7"/>
        <v>0</v>
      </c>
      <c r="H42" s="75">
        <f t="shared" si="7"/>
        <v>0</v>
      </c>
      <c r="I42" s="105">
        <f>SUM(D42:H42)</f>
        <v>0</v>
      </c>
    </row>
    <row r="43" spans="1:10" s="1" customFormat="1" ht="15" x14ac:dyDescent="0.25">
      <c r="A43" s="1" t="s">
        <v>114</v>
      </c>
      <c r="B43" s="5">
        <f>'UF PI'!B55</f>
        <v>0.34100000000000003</v>
      </c>
      <c r="C43" s="5"/>
      <c r="D43" s="72">
        <f>D42*$B$43</f>
        <v>0</v>
      </c>
      <c r="E43" s="72">
        <f t="shared" ref="E43:H43" si="8">E42*$B$43</f>
        <v>0</v>
      </c>
      <c r="F43" s="72">
        <f t="shared" si="8"/>
        <v>0</v>
      </c>
      <c r="G43" s="72">
        <f t="shared" si="8"/>
        <v>0</v>
      </c>
      <c r="H43" s="72">
        <f t="shared" si="8"/>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9">E41*$B$47</f>
        <v>0</v>
      </c>
      <c r="F47" s="75">
        <f t="shared" si="9"/>
        <v>0</v>
      </c>
      <c r="G47" s="75">
        <f t="shared" si="9"/>
        <v>0</v>
      </c>
      <c r="H47" s="75">
        <f t="shared" si="9"/>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0">ROUND(E55*1.03,0)</f>
        <v>0</v>
      </c>
      <c r="G55" s="67">
        <f t="shared" si="10"/>
        <v>0</v>
      </c>
      <c r="H55" s="67">
        <v>0</v>
      </c>
      <c r="I55" s="72">
        <f t="shared" ref="I55:I78" si="11">SUM(D55:H55)</f>
        <v>0</v>
      </c>
      <c r="J55" s="14"/>
      <c r="K55" s="14"/>
      <c r="L55" s="14"/>
    </row>
    <row r="56" spans="1:12" hidden="1" x14ac:dyDescent="0.25">
      <c r="A56" s="66" t="s">
        <v>48</v>
      </c>
      <c r="B56" s="1"/>
      <c r="C56" s="15">
        <v>0.30099999999999999</v>
      </c>
      <c r="D56" s="72">
        <f>ROUND(D55*$C$56,0)</f>
        <v>0</v>
      </c>
      <c r="E56" s="72">
        <f t="shared" ref="E56:H56" si="12">ROUND(E55*$C$56,0)</f>
        <v>0</v>
      </c>
      <c r="F56" s="72">
        <f t="shared" si="12"/>
        <v>0</v>
      </c>
      <c r="G56" s="72">
        <f t="shared" si="12"/>
        <v>0</v>
      </c>
      <c r="H56" s="72">
        <f t="shared" si="12"/>
        <v>0</v>
      </c>
      <c r="I56" s="72">
        <f t="shared" si="11"/>
        <v>0</v>
      </c>
    </row>
    <row r="57" spans="1:12" hidden="1" x14ac:dyDescent="0.25">
      <c r="A57" s="66" t="s">
        <v>49</v>
      </c>
      <c r="B57" s="97">
        <v>0</v>
      </c>
      <c r="C57" s="98">
        <v>58656</v>
      </c>
      <c r="D57" s="67">
        <f>(C57/12)*B57</f>
        <v>0</v>
      </c>
      <c r="E57" s="67">
        <f>ROUND(D57*1.03,0)</f>
        <v>0</v>
      </c>
      <c r="F57" s="67">
        <f t="shared" ref="F57:G57" si="13">ROUND(E57*1.03,0)</f>
        <v>0</v>
      </c>
      <c r="G57" s="67">
        <f t="shared" si="13"/>
        <v>0</v>
      </c>
      <c r="H57" s="67">
        <v>0</v>
      </c>
      <c r="I57" s="72">
        <f t="shared" si="11"/>
        <v>0</v>
      </c>
      <c r="J57" s="14"/>
      <c r="K57" s="14"/>
      <c r="L57" s="14"/>
    </row>
    <row r="58" spans="1:12" hidden="1" x14ac:dyDescent="0.25">
      <c r="A58" s="66" t="s">
        <v>48</v>
      </c>
      <c r="B58" s="1"/>
      <c r="C58" s="15">
        <v>0.377</v>
      </c>
      <c r="D58" s="72">
        <f>ROUND(D57*$C$58,0)</f>
        <v>0</v>
      </c>
      <c r="E58" s="72">
        <f t="shared" ref="E58:H58" si="14">ROUND(E57*$C$58,0)</f>
        <v>0</v>
      </c>
      <c r="F58" s="72">
        <f t="shared" si="14"/>
        <v>0</v>
      </c>
      <c r="G58" s="72">
        <f t="shared" si="14"/>
        <v>0</v>
      </c>
      <c r="H58" s="72">
        <f t="shared" si="14"/>
        <v>0</v>
      </c>
      <c r="I58" s="72">
        <f t="shared" si="11"/>
        <v>0</v>
      </c>
      <c r="J58" s="18"/>
    </row>
    <row r="59" spans="1:12" hidden="1" x14ac:dyDescent="0.25">
      <c r="A59" s="66" t="s">
        <v>119</v>
      </c>
      <c r="B59" s="97">
        <v>0</v>
      </c>
      <c r="C59" s="98">
        <v>31320</v>
      </c>
      <c r="D59" s="67">
        <f>(C59/12)*B59</f>
        <v>0</v>
      </c>
      <c r="E59" s="67">
        <f>ROUND(D59*1.03,0)</f>
        <v>0</v>
      </c>
      <c r="F59" s="67">
        <f t="shared" ref="F59:H59" si="15">ROUND(E59*1.03,0)</f>
        <v>0</v>
      </c>
      <c r="G59" s="67">
        <f t="shared" si="15"/>
        <v>0</v>
      </c>
      <c r="H59" s="67">
        <f t="shared" si="15"/>
        <v>0</v>
      </c>
      <c r="I59" s="72">
        <f t="shared" si="11"/>
        <v>0</v>
      </c>
      <c r="J59" s="14"/>
      <c r="K59" s="14"/>
      <c r="L59" s="14"/>
    </row>
    <row r="60" spans="1:12" hidden="1" x14ac:dyDescent="0.25">
      <c r="A60" s="66" t="s">
        <v>48</v>
      </c>
      <c r="B60" s="1"/>
      <c r="C60" s="15">
        <v>0.50600000000000001</v>
      </c>
      <c r="D60" s="72">
        <f>ROUND(D59*$C$60,0)</f>
        <v>0</v>
      </c>
      <c r="E60" s="72">
        <f t="shared" ref="E60:H60" si="16">ROUND(E59*$C$60,0)</f>
        <v>0</v>
      </c>
      <c r="F60" s="72">
        <f t="shared" si="16"/>
        <v>0</v>
      </c>
      <c r="G60" s="72">
        <f t="shared" si="16"/>
        <v>0</v>
      </c>
      <c r="H60" s="72">
        <f t="shared" si="16"/>
        <v>0</v>
      </c>
      <c r="I60" s="72">
        <f t="shared" si="11"/>
        <v>0</v>
      </c>
    </row>
    <row r="61" spans="1:12" hidden="1" x14ac:dyDescent="0.25">
      <c r="A61" s="66" t="s">
        <v>51</v>
      </c>
      <c r="B61" s="97">
        <v>0</v>
      </c>
      <c r="C61" s="98">
        <v>58656</v>
      </c>
      <c r="D61" s="67">
        <f>(C61/12)*B61</f>
        <v>0</v>
      </c>
      <c r="E61" s="67">
        <f>ROUND(D61*1.03,0)</f>
        <v>0</v>
      </c>
      <c r="F61" s="67">
        <f t="shared" ref="F61:H61" si="17">ROUND(E61*1.03,0)</f>
        <v>0</v>
      </c>
      <c r="G61" s="67">
        <f t="shared" si="17"/>
        <v>0</v>
      </c>
      <c r="H61" s="67">
        <f t="shared" si="17"/>
        <v>0</v>
      </c>
      <c r="I61" s="72">
        <f t="shared" si="11"/>
        <v>0</v>
      </c>
      <c r="J61" s="14"/>
      <c r="K61" s="14"/>
      <c r="L61" s="14"/>
    </row>
    <row r="62" spans="1:12" hidden="1" x14ac:dyDescent="0.25">
      <c r="A62" s="66" t="s">
        <v>48</v>
      </c>
      <c r="B62" s="1"/>
      <c r="C62" s="15">
        <v>0.11600000000000001</v>
      </c>
      <c r="D62" s="72">
        <f>ROUND(D61*$C$62,0)</f>
        <v>0</v>
      </c>
      <c r="E62" s="72">
        <f t="shared" ref="E62:H62" si="18">ROUND(E61*$C$62,0)</f>
        <v>0</v>
      </c>
      <c r="F62" s="72">
        <f t="shared" si="18"/>
        <v>0</v>
      </c>
      <c r="G62" s="72">
        <f t="shared" si="18"/>
        <v>0</v>
      </c>
      <c r="H62" s="72">
        <f t="shared" si="18"/>
        <v>0</v>
      </c>
      <c r="I62" s="72">
        <f t="shared" si="11"/>
        <v>0</v>
      </c>
    </row>
    <row r="63" spans="1:12" hidden="1" x14ac:dyDescent="0.25">
      <c r="A63" s="66" t="s">
        <v>52</v>
      </c>
      <c r="B63" s="97">
        <v>0</v>
      </c>
      <c r="C63" s="98">
        <v>22754</v>
      </c>
      <c r="D63" s="67">
        <f>(C63/12)*B63</f>
        <v>0</v>
      </c>
      <c r="E63" s="67">
        <f>ROUND(D63*1.03,0)</f>
        <v>0</v>
      </c>
      <c r="F63" s="67">
        <f t="shared" ref="F63:G63" si="19">ROUND(E63*1.03,0)</f>
        <v>0</v>
      </c>
      <c r="G63" s="67">
        <f t="shared" si="19"/>
        <v>0</v>
      </c>
      <c r="H63" s="67">
        <v>0</v>
      </c>
      <c r="I63" s="72">
        <f t="shared" si="11"/>
        <v>0</v>
      </c>
      <c r="J63" s="14"/>
      <c r="K63" s="14"/>
      <c r="L63" s="14"/>
    </row>
    <row r="64" spans="1:12" hidden="1" x14ac:dyDescent="0.25">
      <c r="A64" s="66" t="s">
        <v>48</v>
      </c>
      <c r="B64" s="1"/>
      <c r="C64" s="15">
        <v>0.11600000000000001</v>
      </c>
      <c r="D64" s="72">
        <f>ROUND(D63*$C$64,0)</f>
        <v>0</v>
      </c>
      <c r="E64" s="72">
        <f t="shared" ref="E64:H64" si="20">ROUND(E63*$C$64,0)</f>
        <v>0</v>
      </c>
      <c r="F64" s="72">
        <f t="shared" si="20"/>
        <v>0</v>
      </c>
      <c r="G64" s="72">
        <f t="shared" si="20"/>
        <v>0</v>
      </c>
      <c r="H64" s="72">
        <f t="shared" si="20"/>
        <v>0</v>
      </c>
      <c r="I64" s="72">
        <f t="shared" si="11"/>
        <v>0</v>
      </c>
    </row>
    <row r="65" spans="1:12" hidden="1" x14ac:dyDescent="0.25">
      <c r="A65" s="66" t="s">
        <v>53</v>
      </c>
      <c r="B65" s="97">
        <v>0</v>
      </c>
      <c r="C65" s="99">
        <v>13</v>
      </c>
      <c r="D65" s="67">
        <f>B65*C65</f>
        <v>0</v>
      </c>
      <c r="E65" s="67">
        <f>ROUND(D65*1.03,0)</f>
        <v>0</v>
      </c>
      <c r="F65" s="67">
        <f>ROUND(E65*1.03,0)</f>
        <v>0</v>
      </c>
      <c r="G65" s="67">
        <f>ROUND(F65*1.03,0)</f>
        <v>0</v>
      </c>
      <c r="H65" s="67">
        <f>ROUND(G65*1.03,0)</f>
        <v>0</v>
      </c>
      <c r="I65" s="72">
        <f t="shared" si="11"/>
        <v>0</v>
      </c>
      <c r="J65" s="14"/>
      <c r="K65" s="14"/>
      <c r="L65" s="14"/>
    </row>
    <row r="66" spans="1:12" hidden="1" x14ac:dyDescent="0.25">
      <c r="A66" s="66" t="s">
        <v>48</v>
      </c>
      <c r="B66" s="1"/>
      <c r="C66" s="15">
        <v>4.2000000000000003E-2</v>
      </c>
      <c r="D66" s="72">
        <f>ROUND(D65*$C$66,0)</f>
        <v>0</v>
      </c>
      <c r="E66" s="72">
        <f t="shared" ref="E66:H66" si="21">ROUND(E65*$C$66,0)</f>
        <v>0</v>
      </c>
      <c r="F66" s="72">
        <f t="shared" si="21"/>
        <v>0</v>
      </c>
      <c r="G66" s="72">
        <f t="shared" si="21"/>
        <v>0</v>
      </c>
      <c r="H66" s="72">
        <f t="shared" si="21"/>
        <v>0</v>
      </c>
      <c r="I66" s="72">
        <f t="shared" si="11"/>
        <v>0</v>
      </c>
    </row>
    <row r="67" spans="1:12" hidden="1" x14ac:dyDescent="0.25">
      <c r="A67" s="66" t="s">
        <v>54</v>
      </c>
      <c r="B67" s="97">
        <v>0</v>
      </c>
      <c r="C67" s="99">
        <v>13</v>
      </c>
      <c r="D67" s="67">
        <f>B67*C67</f>
        <v>0</v>
      </c>
      <c r="E67" s="67">
        <f>ROUND(D67*1.03,0)</f>
        <v>0</v>
      </c>
      <c r="F67" s="67">
        <f>ROUND(E67*1.03,0)</f>
        <v>0</v>
      </c>
      <c r="G67" s="67">
        <f>ROUND(F67*1.03,0)</f>
        <v>0</v>
      </c>
      <c r="H67" s="67">
        <f>ROUND(G67*1.03,0)</f>
        <v>0</v>
      </c>
      <c r="I67" s="72">
        <f t="shared" si="11"/>
        <v>0</v>
      </c>
      <c r="J67" s="14"/>
      <c r="K67" s="14"/>
      <c r="L67" s="14"/>
    </row>
    <row r="68" spans="1:12" hidden="1" x14ac:dyDescent="0.25">
      <c r="A68" s="66" t="s">
        <v>48</v>
      </c>
      <c r="B68" s="1"/>
      <c r="C68" s="15">
        <v>0.01</v>
      </c>
      <c r="D68" s="72">
        <f>ROUND(D67*$C$68,0)</f>
        <v>0</v>
      </c>
      <c r="E68" s="72">
        <f t="shared" ref="E68:H68" si="22">ROUND(E67*$C$68,0)</f>
        <v>0</v>
      </c>
      <c r="F68" s="72">
        <f t="shared" si="22"/>
        <v>0</v>
      </c>
      <c r="G68" s="72">
        <f t="shared" si="22"/>
        <v>0</v>
      </c>
      <c r="H68" s="72">
        <f t="shared" si="22"/>
        <v>0</v>
      </c>
      <c r="I68" s="72">
        <f t="shared" si="11"/>
        <v>0</v>
      </c>
      <c r="J68" s="14"/>
      <c r="K68" s="14"/>
      <c r="L68" s="14"/>
    </row>
    <row r="69" spans="1:12" hidden="1" x14ac:dyDescent="0.25">
      <c r="A69" s="66" t="s">
        <v>57</v>
      </c>
      <c r="B69" s="1" t="s">
        <v>58</v>
      </c>
      <c r="C69" s="1"/>
      <c r="D69" s="96">
        <v>0</v>
      </c>
      <c r="E69" s="96">
        <v>0</v>
      </c>
      <c r="F69" s="96">
        <v>0</v>
      </c>
      <c r="G69" s="96">
        <v>0</v>
      </c>
      <c r="H69" s="96">
        <v>0</v>
      </c>
      <c r="I69" s="72">
        <f t="shared" si="11"/>
        <v>0</v>
      </c>
      <c r="J69" s="14"/>
      <c r="K69" s="14"/>
      <c r="L69" s="14"/>
    </row>
    <row r="70" spans="1:12" hidden="1" x14ac:dyDescent="0.25">
      <c r="A70" s="66" t="s">
        <v>59</v>
      </c>
      <c r="B70" s="1"/>
      <c r="C70" s="1"/>
      <c r="D70" s="96">
        <v>0</v>
      </c>
      <c r="E70" s="96">
        <v>0</v>
      </c>
      <c r="F70" s="96">
        <v>0</v>
      </c>
      <c r="G70" s="96">
        <v>0</v>
      </c>
      <c r="H70" s="96">
        <v>0</v>
      </c>
      <c r="I70" s="72">
        <f t="shared" si="11"/>
        <v>0</v>
      </c>
      <c r="J70" s="14"/>
      <c r="K70" s="14"/>
      <c r="L70" s="14"/>
    </row>
    <row r="71" spans="1:12" hidden="1" x14ac:dyDescent="0.25">
      <c r="A71" s="66" t="s">
        <v>60</v>
      </c>
      <c r="B71" s="1"/>
      <c r="C71" s="1"/>
      <c r="D71" s="96">
        <v>0</v>
      </c>
      <c r="E71" s="96">
        <v>0</v>
      </c>
      <c r="F71" s="96">
        <v>0</v>
      </c>
      <c r="G71" s="96">
        <v>0</v>
      </c>
      <c r="H71" s="96">
        <v>0</v>
      </c>
      <c r="I71" s="72">
        <f t="shared" si="11"/>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1"/>
        <v>0</v>
      </c>
      <c r="J72" s="14"/>
      <c r="K72" s="14"/>
      <c r="L72" s="14"/>
    </row>
    <row r="73" spans="1:12" hidden="1" x14ac:dyDescent="0.25">
      <c r="A73" s="1" t="s">
        <v>62</v>
      </c>
      <c r="B73" s="66" t="s">
        <v>58</v>
      </c>
      <c r="C73" s="66"/>
      <c r="D73" s="96">
        <v>0</v>
      </c>
      <c r="E73" s="96">
        <v>0</v>
      </c>
      <c r="F73" s="96">
        <v>0</v>
      </c>
      <c r="G73" s="96">
        <v>0</v>
      </c>
      <c r="H73" s="96">
        <v>0</v>
      </c>
      <c r="I73" s="72">
        <f t="shared" si="11"/>
        <v>0</v>
      </c>
      <c r="J73" s="14"/>
      <c r="K73" s="14"/>
      <c r="L73" s="14"/>
    </row>
    <row r="74" spans="1:12" hidden="1" x14ac:dyDescent="0.25">
      <c r="A74" s="1" t="s">
        <v>64</v>
      </c>
      <c r="B74" s="1"/>
      <c r="C74" s="1"/>
      <c r="D74" s="96">
        <v>0</v>
      </c>
      <c r="E74" s="96">
        <v>0</v>
      </c>
      <c r="F74" s="96">
        <v>0</v>
      </c>
      <c r="G74" s="96">
        <v>0</v>
      </c>
      <c r="H74" s="96">
        <v>0</v>
      </c>
      <c r="I74" s="72">
        <f t="shared" si="11"/>
        <v>0</v>
      </c>
      <c r="J74" s="14"/>
      <c r="K74" s="14"/>
      <c r="L74" s="14"/>
    </row>
    <row r="75" spans="1:12" hidden="1" x14ac:dyDescent="0.25">
      <c r="A75" s="66" t="s">
        <v>65</v>
      </c>
      <c r="B75" s="1"/>
      <c r="C75" s="1"/>
      <c r="D75" s="96">
        <v>0</v>
      </c>
      <c r="E75" s="96">
        <v>0</v>
      </c>
      <c r="F75" s="96">
        <v>0</v>
      </c>
      <c r="G75" s="96">
        <v>0</v>
      </c>
      <c r="H75" s="96">
        <v>0</v>
      </c>
      <c r="I75" s="72">
        <f t="shared" si="11"/>
        <v>0</v>
      </c>
      <c r="J75" s="14"/>
      <c r="K75" s="14"/>
      <c r="L75" s="14"/>
    </row>
    <row r="76" spans="1:12" hidden="1" x14ac:dyDescent="0.25">
      <c r="A76" s="66" t="s">
        <v>66</v>
      </c>
      <c r="B76" s="1"/>
      <c r="C76" s="1"/>
      <c r="D76" s="96">
        <v>0</v>
      </c>
      <c r="E76" s="96">
        <v>0</v>
      </c>
      <c r="F76" s="96">
        <v>0</v>
      </c>
      <c r="G76" s="96">
        <v>0</v>
      </c>
      <c r="H76" s="96">
        <v>0</v>
      </c>
      <c r="I76" s="72">
        <f t="shared" si="11"/>
        <v>0</v>
      </c>
      <c r="J76" s="14"/>
      <c r="K76" s="14"/>
      <c r="L76" s="14"/>
    </row>
    <row r="77" spans="1:12" hidden="1" x14ac:dyDescent="0.25">
      <c r="A77" s="1" t="s">
        <v>67</v>
      </c>
      <c r="B77" s="1"/>
      <c r="C77" s="1"/>
      <c r="D77" s="96">
        <v>0</v>
      </c>
      <c r="E77" s="96">
        <v>0</v>
      </c>
      <c r="F77" s="96">
        <v>0</v>
      </c>
      <c r="G77" s="96">
        <v>0</v>
      </c>
      <c r="H77" s="96">
        <v>0</v>
      </c>
      <c r="I77" s="72">
        <f t="shared" si="11"/>
        <v>0</v>
      </c>
    </row>
    <row r="78" spans="1:12" hidden="1" x14ac:dyDescent="0.25">
      <c r="A78" s="1" t="s">
        <v>68</v>
      </c>
      <c r="B78" s="1"/>
      <c r="C78" s="1"/>
      <c r="D78" s="96">
        <v>0</v>
      </c>
      <c r="E78" s="96">
        <v>0</v>
      </c>
      <c r="F78" s="96">
        <v>0</v>
      </c>
      <c r="G78" s="96">
        <v>0</v>
      </c>
      <c r="H78" s="96">
        <v>0</v>
      </c>
      <c r="I78" s="72">
        <f t="shared" si="11"/>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3">SUM(E55:E79)-E69-E72-E73</f>
        <v>0</v>
      </c>
      <c r="F81" s="75">
        <f t="shared" si="23"/>
        <v>0</v>
      </c>
      <c r="G81" s="75">
        <f t="shared" si="23"/>
        <v>0</v>
      </c>
      <c r="H81" s="75">
        <f t="shared" si="23"/>
        <v>0</v>
      </c>
      <c r="I81" s="75">
        <f>SUM(D81:H81)</f>
        <v>0</v>
      </c>
    </row>
    <row r="82" spans="1:9" hidden="1" x14ac:dyDescent="0.25">
      <c r="A82" s="1" t="s">
        <v>114</v>
      </c>
      <c r="B82" s="5">
        <f>'UF PI'!B94</f>
        <v>0.34100000000000003</v>
      </c>
      <c r="C82" s="5"/>
      <c r="D82" s="72">
        <f>ROUND(D81*$B$82,0)</f>
        <v>0</v>
      </c>
      <c r="E82" s="72">
        <f t="shared" ref="E82:H82" si="24">ROUND(E81*$B$82,0)</f>
        <v>0</v>
      </c>
      <c r="F82" s="72">
        <f t="shared" si="24"/>
        <v>0</v>
      </c>
      <c r="G82" s="72">
        <f t="shared" si="24"/>
        <v>0</v>
      </c>
      <c r="H82" s="72">
        <f t="shared" si="24"/>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5">SUM(D85:H85)</f>
        <v>0</v>
      </c>
    </row>
    <row r="86" spans="1:9" hidden="1" x14ac:dyDescent="0.25">
      <c r="A86" s="66" t="s">
        <v>122</v>
      </c>
      <c r="B86" s="1"/>
      <c r="C86" s="1"/>
      <c r="D86" s="67">
        <v>0</v>
      </c>
      <c r="E86" s="67">
        <v>0</v>
      </c>
      <c r="F86" s="67">
        <v>0</v>
      </c>
      <c r="G86" s="67">
        <v>0</v>
      </c>
      <c r="H86" s="67">
        <v>0</v>
      </c>
      <c r="I86" s="67">
        <f t="shared" si="25"/>
        <v>0</v>
      </c>
    </row>
    <row r="87" spans="1:9" ht="16.5" hidden="1" thickBot="1" x14ac:dyDescent="0.3">
      <c r="A87" s="26"/>
      <c r="B87" s="26"/>
      <c r="C87" s="26"/>
      <c r="D87" s="27">
        <f>D83+D85+D86</f>
        <v>0</v>
      </c>
      <c r="E87" s="27">
        <f t="shared" ref="E87:H87" si="26">E83+E85+E86</f>
        <v>0</v>
      </c>
      <c r="F87" s="27">
        <f t="shared" si="26"/>
        <v>0</v>
      </c>
      <c r="G87" s="27">
        <f t="shared" si="26"/>
        <v>0</v>
      </c>
      <c r="H87" s="27">
        <f t="shared" si="26"/>
        <v>0</v>
      </c>
      <c r="I87" s="76">
        <f t="shared" si="25"/>
        <v>0</v>
      </c>
    </row>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88"/>
  <sheetViews>
    <sheetView topLeftCell="A5" zoomScaleNormal="100" workbookViewId="0">
      <selection activeCell="C25" sqref="C25"/>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38" si="0">SUM(D3:H3)</f>
        <v>0</v>
      </c>
    </row>
    <row r="4" spans="1:13" s="1" customFormat="1" ht="17.25" thickTop="1" thickBot="1" x14ac:dyDescent="0.3">
      <c r="A4" s="66" t="s">
        <v>48</v>
      </c>
      <c r="C4" s="15">
        <v>0.30099999999999999</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0.377</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0.377</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0.50600000000000001</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0.50600000000000001</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0.11600000000000001</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0.11600000000000001</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0.11600000000000001</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0.11600000000000001</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4.2000000000000003E-2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0.01</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si="0"/>
        <v>0</v>
      </c>
    </row>
    <row r="31" spans="1:9" s="1" customFormat="1" ht="15" x14ac:dyDescent="0.25">
      <c r="A31" s="1" t="s">
        <v>64</v>
      </c>
      <c r="D31" s="92">
        <v>0</v>
      </c>
      <c r="E31" s="92">
        <v>0</v>
      </c>
      <c r="F31" s="92">
        <v>0</v>
      </c>
      <c r="G31" s="92">
        <v>0</v>
      </c>
      <c r="H31" s="92">
        <v>0</v>
      </c>
      <c r="I31" s="72">
        <f t="shared" si="0"/>
        <v>0</v>
      </c>
    </row>
    <row r="32" spans="1:9" s="1" customFormat="1" ht="15" x14ac:dyDescent="0.25">
      <c r="A32" s="66" t="s">
        <v>65</v>
      </c>
      <c r="D32" s="92">
        <v>0</v>
      </c>
      <c r="E32" s="92">
        <v>0</v>
      </c>
      <c r="F32" s="92">
        <v>0</v>
      </c>
      <c r="G32" s="92">
        <v>0</v>
      </c>
      <c r="H32" s="92">
        <v>0</v>
      </c>
      <c r="I32" s="72">
        <f t="shared" si="0"/>
        <v>0</v>
      </c>
    </row>
    <row r="33" spans="1:10" s="1" customFormat="1" ht="15" x14ac:dyDescent="0.25">
      <c r="A33" s="66" t="s">
        <v>66</v>
      </c>
      <c r="D33" s="92">
        <v>0</v>
      </c>
      <c r="E33" s="92">
        <v>0</v>
      </c>
      <c r="F33" s="92">
        <v>0</v>
      </c>
      <c r="G33" s="92">
        <v>0</v>
      </c>
      <c r="H33" s="92">
        <v>0</v>
      </c>
      <c r="I33" s="72">
        <f t="shared" si="0"/>
        <v>0</v>
      </c>
    </row>
    <row r="34" spans="1:10" s="1" customFormat="1" ht="15" x14ac:dyDescent="0.25">
      <c r="A34" s="1" t="s">
        <v>67</v>
      </c>
      <c r="D34" s="92">
        <v>0</v>
      </c>
      <c r="E34" s="92">
        <v>0</v>
      </c>
      <c r="F34" s="92">
        <v>0</v>
      </c>
      <c r="G34" s="92">
        <v>0</v>
      </c>
      <c r="H34" s="92">
        <v>0</v>
      </c>
      <c r="I34" s="72">
        <f t="shared" si="0"/>
        <v>0</v>
      </c>
    </row>
    <row r="35" spans="1:10" s="1" customFormat="1" ht="15" x14ac:dyDescent="0.25">
      <c r="A35" s="1" t="s">
        <v>68</v>
      </c>
      <c r="D35" s="92">
        <v>0</v>
      </c>
      <c r="E35" s="92">
        <v>0</v>
      </c>
      <c r="F35" s="92">
        <v>0</v>
      </c>
      <c r="G35" s="92">
        <v>0</v>
      </c>
      <c r="H35" s="92">
        <v>0</v>
      </c>
      <c r="I35" s="72">
        <f t="shared" si="0"/>
        <v>0</v>
      </c>
      <c r="J35" s="66"/>
    </row>
    <row r="36" spans="1:10" s="1" customFormat="1" ht="15" x14ac:dyDescent="0.25">
      <c r="A36" s="1" t="s">
        <v>68</v>
      </c>
      <c r="D36" s="92">
        <v>0</v>
      </c>
      <c r="E36" s="92">
        <v>0</v>
      </c>
      <c r="F36" s="92">
        <v>0</v>
      </c>
      <c r="G36" s="92">
        <v>0</v>
      </c>
      <c r="H36" s="92">
        <v>0</v>
      </c>
      <c r="I36" s="72">
        <f t="shared" ref="I36:I37" si="6">SUM(D36:H36)</f>
        <v>0</v>
      </c>
      <c r="J36" s="66"/>
    </row>
    <row r="37" spans="1:10" s="1" customFormat="1" ht="15" x14ac:dyDescent="0.25">
      <c r="A37" s="1" t="s">
        <v>68</v>
      </c>
      <c r="D37" s="92">
        <v>0</v>
      </c>
      <c r="E37" s="92">
        <v>0</v>
      </c>
      <c r="F37" s="92">
        <v>0</v>
      </c>
      <c r="G37" s="92">
        <v>0</v>
      </c>
      <c r="H37" s="92">
        <v>0</v>
      </c>
      <c r="I37" s="72">
        <f t="shared" si="6"/>
        <v>0</v>
      </c>
      <c r="J37" s="66"/>
    </row>
    <row r="38" spans="1:10" s="1" customFormat="1" ht="15" x14ac:dyDescent="0.25">
      <c r="A38" s="66" t="s">
        <v>104</v>
      </c>
      <c r="D38" s="92">
        <v>0</v>
      </c>
      <c r="E38" s="92">
        <v>0</v>
      </c>
      <c r="F38" s="92">
        <v>0</v>
      </c>
      <c r="G38" s="92">
        <v>0</v>
      </c>
      <c r="H38" s="92">
        <v>0</v>
      </c>
      <c r="I38" s="72">
        <f t="shared" si="0"/>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7">SUM(E3:E38)-E25-E28-E29-E30</f>
        <v>0</v>
      </c>
      <c r="F42" s="75">
        <f t="shared" si="7"/>
        <v>0</v>
      </c>
      <c r="G42" s="75">
        <f t="shared" si="7"/>
        <v>0</v>
      </c>
      <c r="H42" s="75">
        <f t="shared" si="7"/>
        <v>0</v>
      </c>
      <c r="I42" s="105">
        <f>SUM(D42:H42)</f>
        <v>0</v>
      </c>
    </row>
    <row r="43" spans="1:10" s="1" customFormat="1" ht="15" x14ac:dyDescent="0.25">
      <c r="A43" s="1" t="s">
        <v>114</v>
      </c>
      <c r="B43" s="5">
        <f>'UF PI'!B55</f>
        <v>0.34100000000000003</v>
      </c>
      <c r="C43" s="5"/>
      <c r="D43" s="72">
        <f>D42*$B$43</f>
        <v>0</v>
      </c>
      <c r="E43" s="72">
        <f t="shared" ref="E43:H43" si="8">E42*$B$43</f>
        <v>0</v>
      </c>
      <c r="F43" s="72">
        <f t="shared" si="8"/>
        <v>0</v>
      </c>
      <c r="G43" s="72">
        <f t="shared" si="8"/>
        <v>0</v>
      </c>
      <c r="H43" s="72">
        <f t="shared" si="8"/>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9">E41*$B$47</f>
        <v>0</v>
      </c>
      <c r="F47" s="75">
        <f t="shared" si="9"/>
        <v>0</v>
      </c>
      <c r="G47" s="75">
        <f t="shared" si="9"/>
        <v>0</v>
      </c>
      <c r="H47" s="75">
        <f t="shared" si="9"/>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0">ROUND(E55*1.03,0)</f>
        <v>0</v>
      </c>
      <c r="G55" s="67">
        <f t="shared" si="10"/>
        <v>0</v>
      </c>
      <c r="H55" s="67">
        <v>0</v>
      </c>
      <c r="I55" s="72">
        <f t="shared" ref="I55:I78" si="11">SUM(D55:H55)</f>
        <v>0</v>
      </c>
      <c r="J55" s="14"/>
      <c r="K55" s="14"/>
      <c r="L55" s="14"/>
    </row>
    <row r="56" spans="1:12" hidden="1" x14ac:dyDescent="0.25">
      <c r="A56" s="66" t="s">
        <v>48</v>
      </c>
      <c r="B56" s="1"/>
      <c r="C56" s="15">
        <v>0.30099999999999999</v>
      </c>
      <c r="D56" s="72">
        <f>ROUND(D55*$C$56,0)</f>
        <v>0</v>
      </c>
      <c r="E56" s="72">
        <f t="shared" ref="E56:H56" si="12">ROUND(E55*$C$56,0)</f>
        <v>0</v>
      </c>
      <c r="F56" s="72">
        <f t="shared" si="12"/>
        <v>0</v>
      </c>
      <c r="G56" s="72">
        <f t="shared" si="12"/>
        <v>0</v>
      </c>
      <c r="H56" s="72">
        <f t="shared" si="12"/>
        <v>0</v>
      </c>
      <c r="I56" s="72">
        <f t="shared" si="11"/>
        <v>0</v>
      </c>
    </row>
    <row r="57" spans="1:12" hidden="1" x14ac:dyDescent="0.25">
      <c r="A57" s="66" t="s">
        <v>49</v>
      </c>
      <c r="B57" s="97">
        <v>0</v>
      </c>
      <c r="C57" s="98">
        <v>58656</v>
      </c>
      <c r="D57" s="67">
        <f>(C57/12)*B57</f>
        <v>0</v>
      </c>
      <c r="E57" s="67">
        <f>ROUND(D57*1.03,0)</f>
        <v>0</v>
      </c>
      <c r="F57" s="67">
        <f t="shared" ref="F57:G57" si="13">ROUND(E57*1.03,0)</f>
        <v>0</v>
      </c>
      <c r="G57" s="67">
        <f t="shared" si="13"/>
        <v>0</v>
      </c>
      <c r="H57" s="67">
        <v>0</v>
      </c>
      <c r="I57" s="72">
        <f t="shared" si="11"/>
        <v>0</v>
      </c>
      <c r="J57" s="14"/>
      <c r="K57" s="14"/>
      <c r="L57" s="14"/>
    </row>
    <row r="58" spans="1:12" hidden="1" x14ac:dyDescent="0.25">
      <c r="A58" s="66" t="s">
        <v>48</v>
      </c>
      <c r="B58" s="1"/>
      <c r="C58" s="15">
        <v>0.377</v>
      </c>
      <c r="D58" s="72">
        <f>ROUND(D57*$C$58,0)</f>
        <v>0</v>
      </c>
      <c r="E58" s="72">
        <f t="shared" ref="E58:H58" si="14">ROUND(E57*$C$58,0)</f>
        <v>0</v>
      </c>
      <c r="F58" s="72">
        <f t="shared" si="14"/>
        <v>0</v>
      </c>
      <c r="G58" s="72">
        <f t="shared" si="14"/>
        <v>0</v>
      </c>
      <c r="H58" s="72">
        <f t="shared" si="14"/>
        <v>0</v>
      </c>
      <c r="I58" s="72">
        <f t="shared" si="11"/>
        <v>0</v>
      </c>
      <c r="J58" s="18"/>
    </row>
    <row r="59" spans="1:12" hidden="1" x14ac:dyDescent="0.25">
      <c r="A59" s="66" t="s">
        <v>119</v>
      </c>
      <c r="B59" s="97">
        <v>0</v>
      </c>
      <c r="C59" s="98">
        <v>31320</v>
      </c>
      <c r="D59" s="67">
        <f>(C59/12)*B59</f>
        <v>0</v>
      </c>
      <c r="E59" s="67">
        <f>ROUND(D59*1.03,0)</f>
        <v>0</v>
      </c>
      <c r="F59" s="67">
        <f t="shared" ref="F59:H59" si="15">ROUND(E59*1.03,0)</f>
        <v>0</v>
      </c>
      <c r="G59" s="67">
        <f t="shared" si="15"/>
        <v>0</v>
      </c>
      <c r="H59" s="67">
        <f t="shared" si="15"/>
        <v>0</v>
      </c>
      <c r="I59" s="72">
        <f t="shared" si="11"/>
        <v>0</v>
      </c>
      <c r="J59" s="14"/>
      <c r="K59" s="14"/>
      <c r="L59" s="14"/>
    </row>
    <row r="60" spans="1:12" hidden="1" x14ac:dyDescent="0.25">
      <c r="A60" s="66" t="s">
        <v>48</v>
      </c>
      <c r="B60" s="1"/>
      <c r="C60" s="15">
        <v>0.50600000000000001</v>
      </c>
      <c r="D60" s="72">
        <f>ROUND(D59*$C$60,0)</f>
        <v>0</v>
      </c>
      <c r="E60" s="72">
        <f t="shared" ref="E60:H60" si="16">ROUND(E59*$C$60,0)</f>
        <v>0</v>
      </c>
      <c r="F60" s="72">
        <f t="shared" si="16"/>
        <v>0</v>
      </c>
      <c r="G60" s="72">
        <f t="shared" si="16"/>
        <v>0</v>
      </c>
      <c r="H60" s="72">
        <f t="shared" si="16"/>
        <v>0</v>
      </c>
      <c r="I60" s="72">
        <f t="shared" si="11"/>
        <v>0</v>
      </c>
    </row>
    <row r="61" spans="1:12" hidden="1" x14ac:dyDescent="0.25">
      <c r="A61" s="66" t="s">
        <v>51</v>
      </c>
      <c r="B61" s="97">
        <v>0</v>
      </c>
      <c r="C61" s="98">
        <v>58656</v>
      </c>
      <c r="D61" s="67">
        <f>(C61/12)*B61</f>
        <v>0</v>
      </c>
      <c r="E61" s="67">
        <f>ROUND(D61*1.03,0)</f>
        <v>0</v>
      </c>
      <c r="F61" s="67">
        <f t="shared" ref="F61:H61" si="17">ROUND(E61*1.03,0)</f>
        <v>0</v>
      </c>
      <c r="G61" s="67">
        <f t="shared" si="17"/>
        <v>0</v>
      </c>
      <c r="H61" s="67">
        <f t="shared" si="17"/>
        <v>0</v>
      </c>
      <c r="I61" s="72">
        <f t="shared" si="11"/>
        <v>0</v>
      </c>
      <c r="J61" s="14"/>
      <c r="K61" s="14"/>
      <c r="L61" s="14"/>
    </row>
    <row r="62" spans="1:12" hidden="1" x14ac:dyDescent="0.25">
      <c r="A62" s="66" t="s">
        <v>48</v>
      </c>
      <c r="B62" s="1"/>
      <c r="C62" s="15">
        <v>0.11600000000000001</v>
      </c>
      <c r="D62" s="72">
        <f>ROUND(D61*$C$62,0)</f>
        <v>0</v>
      </c>
      <c r="E62" s="72">
        <f t="shared" ref="E62:H62" si="18">ROUND(E61*$C$62,0)</f>
        <v>0</v>
      </c>
      <c r="F62" s="72">
        <f t="shared" si="18"/>
        <v>0</v>
      </c>
      <c r="G62" s="72">
        <f t="shared" si="18"/>
        <v>0</v>
      </c>
      <c r="H62" s="72">
        <f t="shared" si="18"/>
        <v>0</v>
      </c>
      <c r="I62" s="72">
        <f t="shared" si="11"/>
        <v>0</v>
      </c>
    </row>
    <row r="63" spans="1:12" hidden="1" x14ac:dyDescent="0.25">
      <c r="A63" s="66" t="s">
        <v>52</v>
      </c>
      <c r="B63" s="97">
        <v>0</v>
      </c>
      <c r="C63" s="98">
        <v>22754</v>
      </c>
      <c r="D63" s="67">
        <f>(C63/12)*B63</f>
        <v>0</v>
      </c>
      <c r="E63" s="67">
        <f>ROUND(D63*1.03,0)</f>
        <v>0</v>
      </c>
      <c r="F63" s="67">
        <f t="shared" ref="F63:G63" si="19">ROUND(E63*1.03,0)</f>
        <v>0</v>
      </c>
      <c r="G63" s="67">
        <f t="shared" si="19"/>
        <v>0</v>
      </c>
      <c r="H63" s="67">
        <v>0</v>
      </c>
      <c r="I63" s="72">
        <f t="shared" si="11"/>
        <v>0</v>
      </c>
      <c r="J63" s="14"/>
      <c r="K63" s="14"/>
      <c r="L63" s="14"/>
    </row>
    <row r="64" spans="1:12" hidden="1" x14ac:dyDescent="0.25">
      <c r="A64" s="66" t="s">
        <v>48</v>
      </c>
      <c r="B64" s="1"/>
      <c r="C64" s="15">
        <v>0.11600000000000001</v>
      </c>
      <c r="D64" s="72">
        <f>ROUND(D63*$C$64,0)</f>
        <v>0</v>
      </c>
      <c r="E64" s="72">
        <f t="shared" ref="E64:H64" si="20">ROUND(E63*$C$64,0)</f>
        <v>0</v>
      </c>
      <c r="F64" s="72">
        <f t="shared" si="20"/>
        <v>0</v>
      </c>
      <c r="G64" s="72">
        <f t="shared" si="20"/>
        <v>0</v>
      </c>
      <c r="H64" s="72">
        <f t="shared" si="20"/>
        <v>0</v>
      </c>
      <c r="I64" s="72">
        <f t="shared" si="11"/>
        <v>0</v>
      </c>
    </row>
    <row r="65" spans="1:12" hidden="1" x14ac:dyDescent="0.25">
      <c r="A65" s="66" t="s">
        <v>53</v>
      </c>
      <c r="B65" s="97">
        <v>0</v>
      </c>
      <c r="C65" s="99">
        <v>13</v>
      </c>
      <c r="D65" s="67">
        <f>B65*C65</f>
        <v>0</v>
      </c>
      <c r="E65" s="67">
        <f>ROUND(D65*1.03,0)</f>
        <v>0</v>
      </c>
      <c r="F65" s="67">
        <f>ROUND(E65*1.03,0)</f>
        <v>0</v>
      </c>
      <c r="G65" s="67">
        <f>ROUND(F65*1.03,0)</f>
        <v>0</v>
      </c>
      <c r="H65" s="67">
        <f>ROUND(G65*1.03,0)</f>
        <v>0</v>
      </c>
      <c r="I65" s="72">
        <f t="shared" si="11"/>
        <v>0</v>
      </c>
      <c r="J65" s="14"/>
      <c r="K65" s="14"/>
      <c r="L65" s="14"/>
    </row>
    <row r="66" spans="1:12" hidden="1" x14ac:dyDescent="0.25">
      <c r="A66" s="66" t="s">
        <v>48</v>
      </c>
      <c r="B66" s="1"/>
      <c r="C66" s="15">
        <v>4.2000000000000003E-2</v>
      </c>
      <c r="D66" s="72">
        <f>ROUND(D65*$C$66,0)</f>
        <v>0</v>
      </c>
      <c r="E66" s="72">
        <f t="shared" ref="E66:H66" si="21">ROUND(E65*$C$66,0)</f>
        <v>0</v>
      </c>
      <c r="F66" s="72">
        <f t="shared" si="21"/>
        <v>0</v>
      </c>
      <c r="G66" s="72">
        <f t="shared" si="21"/>
        <v>0</v>
      </c>
      <c r="H66" s="72">
        <f t="shared" si="21"/>
        <v>0</v>
      </c>
      <c r="I66" s="72">
        <f t="shared" si="11"/>
        <v>0</v>
      </c>
    </row>
    <row r="67" spans="1:12" hidden="1" x14ac:dyDescent="0.25">
      <c r="A67" s="66" t="s">
        <v>54</v>
      </c>
      <c r="B67" s="97">
        <v>0</v>
      </c>
      <c r="C67" s="99">
        <v>13</v>
      </c>
      <c r="D67" s="67">
        <f>B67*C67</f>
        <v>0</v>
      </c>
      <c r="E67" s="67">
        <f>ROUND(D67*1.03,0)</f>
        <v>0</v>
      </c>
      <c r="F67" s="67">
        <f>ROUND(E67*1.03,0)</f>
        <v>0</v>
      </c>
      <c r="G67" s="67">
        <f>ROUND(F67*1.03,0)</f>
        <v>0</v>
      </c>
      <c r="H67" s="67">
        <f>ROUND(G67*1.03,0)</f>
        <v>0</v>
      </c>
      <c r="I67" s="72">
        <f t="shared" si="11"/>
        <v>0</v>
      </c>
      <c r="J67" s="14"/>
      <c r="K67" s="14"/>
      <c r="L67" s="14"/>
    </row>
    <row r="68" spans="1:12" hidden="1" x14ac:dyDescent="0.25">
      <c r="A68" s="66" t="s">
        <v>48</v>
      </c>
      <c r="B68" s="1"/>
      <c r="C68" s="15">
        <v>0.01</v>
      </c>
      <c r="D68" s="72">
        <f>ROUND(D67*$C$67,0)</f>
        <v>0</v>
      </c>
      <c r="E68" s="72">
        <f t="shared" ref="E68:H68" si="22">ROUND(E67*$C$67,0)</f>
        <v>0</v>
      </c>
      <c r="F68" s="72">
        <f t="shared" si="22"/>
        <v>0</v>
      </c>
      <c r="G68" s="72">
        <f t="shared" si="22"/>
        <v>0</v>
      </c>
      <c r="H68" s="72">
        <f t="shared" si="22"/>
        <v>0</v>
      </c>
      <c r="I68" s="72">
        <f t="shared" si="11"/>
        <v>0</v>
      </c>
      <c r="J68" s="14"/>
      <c r="K68" s="14"/>
      <c r="L68" s="14"/>
    </row>
    <row r="69" spans="1:12" hidden="1" x14ac:dyDescent="0.25">
      <c r="A69" s="66" t="s">
        <v>57</v>
      </c>
      <c r="B69" s="1" t="s">
        <v>58</v>
      </c>
      <c r="C69" s="1"/>
      <c r="D69" s="96">
        <v>0</v>
      </c>
      <c r="E69" s="96">
        <v>0</v>
      </c>
      <c r="F69" s="96">
        <v>0</v>
      </c>
      <c r="G69" s="96">
        <v>0</v>
      </c>
      <c r="H69" s="96">
        <v>0</v>
      </c>
      <c r="I69" s="72">
        <f t="shared" si="11"/>
        <v>0</v>
      </c>
      <c r="J69" s="14"/>
      <c r="K69" s="14"/>
      <c r="L69" s="14"/>
    </row>
    <row r="70" spans="1:12" hidden="1" x14ac:dyDescent="0.25">
      <c r="A70" s="66" t="s">
        <v>59</v>
      </c>
      <c r="B70" s="1"/>
      <c r="C70" s="1"/>
      <c r="D70" s="96">
        <v>0</v>
      </c>
      <c r="E70" s="96">
        <v>0</v>
      </c>
      <c r="F70" s="96">
        <v>0</v>
      </c>
      <c r="G70" s="96">
        <v>0</v>
      </c>
      <c r="H70" s="96">
        <v>0</v>
      </c>
      <c r="I70" s="72">
        <f t="shared" si="11"/>
        <v>0</v>
      </c>
      <c r="J70" s="14"/>
      <c r="K70" s="14"/>
      <c r="L70" s="14"/>
    </row>
    <row r="71" spans="1:12" hidden="1" x14ac:dyDescent="0.25">
      <c r="A71" s="66" t="s">
        <v>60</v>
      </c>
      <c r="B71" s="1"/>
      <c r="C71" s="1"/>
      <c r="D71" s="96">
        <v>0</v>
      </c>
      <c r="E71" s="96">
        <v>0</v>
      </c>
      <c r="F71" s="96">
        <v>0</v>
      </c>
      <c r="G71" s="96">
        <v>0</v>
      </c>
      <c r="H71" s="96">
        <v>0</v>
      </c>
      <c r="I71" s="72">
        <f t="shared" si="11"/>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1"/>
        <v>0</v>
      </c>
      <c r="J72" s="14"/>
      <c r="K72" s="14"/>
      <c r="L72" s="14"/>
    </row>
    <row r="73" spans="1:12" hidden="1" x14ac:dyDescent="0.25">
      <c r="A73" s="1" t="s">
        <v>62</v>
      </c>
      <c r="B73" s="66" t="s">
        <v>58</v>
      </c>
      <c r="C73" s="66"/>
      <c r="D73" s="96">
        <v>0</v>
      </c>
      <c r="E73" s="96">
        <v>0</v>
      </c>
      <c r="F73" s="96">
        <v>0</v>
      </c>
      <c r="G73" s="96">
        <v>0</v>
      </c>
      <c r="H73" s="96">
        <v>0</v>
      </c>
      <c r="I73" s="72">
        <f t="shared" si="11"/>
        <v>0</v>
      </c>
      <c r="J73" s="14"/>
      <c r="K73" s="14"/>
      <c r="L73" s="14"/>
    </row>
    <row r="74" spans="1:12" hidden="1" x14ac:dyDescent="0.25">
      <c r="A74" s="1" t="s">
        <v>64</v>
      </c>
      <c r="B74" s="1"/>
      <c r="C74" s="1"/>
      <c r="D74" s="96">
        <v>0</v>
      </c>
      <c r="E74" s="96">
        <v>0</v>
      </c>
      <c r="F74" s="96">
        <v>0</v>
      </c>
      <c r="G74" s="96">
        <v>0</v>
      </c>
      <c r="H74" s="96">
        <v>0</v>
      </c>
      <c r="I74" s="72">
        <f t="shared" si="11"/>
        <v>0</v>
      </c>
      <c r="J74" s="14"/>
      <c r="K74" s="14"/>
      <c r="L74" s="14"/>
    </row>
    <row r="75" spans="1:12" hidden="1" x14ac:dyDescent="0.25">
      <c r="A75" s="66" t="s">
        <v>65</v>
      </c>
      <c r="B75" s="1"/>
      <c r="C75" s="1"/>
      <c r="D75" s="96">
        <v>0</v>
      </c>
      <c r="E75" s="96">
        <v>0</v>
      </c>
      <c r="F75" s="96">
        <v>0</v>
      </c>
      <c r="G75" s="96">
        <v>0</v>
      </c>
      <c r="H75" s="96">
        <v>0</v>
      </c>
      <c r="I75" s="72">
        <f t="shared" si="11"/>
        <v>0</v>
      </c>
      <c r="J75" s="14"/>
      <c r="K75" s="14"/>
      <c r="L75" s="14"/>
    </row>
    <row r="76" spans="1:12" hidden="1" x14ac:dyDescent="0.25">
      <c r="A76" s="66" t="s">
        <v>66</v>
      </c>
      <c r="B76" s="1"/>
      <c r="C76" s="1"/>
      <c r="D76" s="96">
        <v>0</v>
      </c>
      <c r="E76" s="96">
        <v>0</v>
      </c>
      <c r="F76" s="96">
        <v>0</v>
      </c>
      <c r="G76" s="96">
        <v>0</v>
      </c>
      <c r="H76" s="96">
        <v>0</v>
      </c>
      <c r="I76" s="72">
        <f t="shared" si="11"/>
        <v>0</v>
      </c>
      <c r="J76" s="14"/>
      <c r="K76" s="14"/>
      <c r="L76" s="14"/>
    </row>
    <row r="77" spans="1:12" hidden="1" x14ac:dyDescent="0.25">
      <c r="A77" s="1" t="s">
        <v>67</v>
      </c>
      <c r="B77" s="1"/>
      <c r="C77" s="1"/>
      <c r="D77" s="96">
        <v>0</v>
      </c>
      <c r="E77" s="96">
        <v>0</v>
      </c>
      <c r="F77" s="96">
        <v>0</v>
      </c>
      <c r="G77" s="96">
        <v>0</v>
      </c>
      <c r="H77" s="96">
        <v>0</v>
      </c>
      <c r="I77" s="72">
        <f t="shared" si="11"/>
        <v>0</v>
      </c>
    </row>
    <row r="78" spans="1:12" hidden="1" x14ac:dyDescent="0.25">
      <c r="A78" s="1" t="s">
        <v>68</v>
      </c>
      <c r="B78" s="1"/>
      <c r="C78" s="1"/>
      <c r="D78" s="96">
        <v>0</v>
      </c>
      <c r="E78" s="96">
        <v>0</v>
      </c>
      <c r="F78" s="96">
        <v>0</v>
      </c>
      <c r="G78" s="96">
        <v>0</v>
      </c>
      <c r="H78" s="96">
        <v>0</v>
      </c>
      <c r="I78" s="72">
        <f t="shared" si="11"/>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3">SUM(E55:E79)-E69-E72-E73</f>
        <v>0</v>
      </c>
      <c r="F81" s="75">
        <f t="shared" si="23"/>
        <v>0</v>
      </c>
      <c r="G81" s="75">
        <f t="shared" si="23"/>
        <v>0</v>
      </c>
      <c r="H81" s="75">
        <f t="shared" si="23"/>
        <v>0</v>
      </c>
      <c r="I81" s="75">
        <f>SUM(D81:H81)</f>
        <v>0</v>
      </c>
    </row>
    <row r="82" spans="1:9" hidden="1" x14ac:dyDescent="0.25">
      <c r="A82" s="1" t="s">
        <v>114</v>
      </c>
      <c r="B82" s="5">
        <f>'UF PI'!B94</f>
        <v>0.34100000000000003</v>
      </c>
      <c r="C82" s="5"/>
      <c r="D82" s="72">
        <f>ROUND(D81*$B$82,0)</f>
        <v>0</v>
      </c>
      <c r="E82" s="72">
        <f t="shared" ref="E82:H82" si="24">ROUND(E81*$B$82,0)</f>
        <v>0</v>
      </c>
      <c r="F82" s="72">
        <f t="shared" si="24"/>
        <v>0</v>
      </c>
      <c r="G82" s="72">
        <f t="shared" si="24"/>
        <v>0</v>
      </c>
      <c r="H82" s="72">
        <f t="shared" si="24"/>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5">SUM(D85:H85)</f>
        <v>0</v>
      </c>
    </row>
    <row r="86" spans="1:9" hidden="1" x14ac:dyDescent="0.25">
      <c r="A86" s="66" t="s">
        <v>122</v>
      </c>
      <c r="B86" s="1"/>
      <c r="C86" s="1"/>
      <c r="D86" s="67">
        <v>0</v>
      </c>
      <c r="E86" s="67">
        <v>0</v>
      </c>
      <c r="F86" s="67">
        <v>0</v>
      </c>
      <c r="G86" s="67">
        <v>0</v>
      </c>
      <c r="H86" s="67">
        <v>0</v>
      </c>
      <c r="I86" s="67">
        <f t="shared" si="25"/>
        <v>0</v>
      </c>
    </row>
    <row r="87" spans="1:9" ht="16.5" hidden="1" thickBot="1" x14ac:dyDescent="0.3">
      <c r="A87" s="26"/>
      <c r="B87" s="26"/>
      <c r="C87" s="26"/>
      <c r="D87" s="27">
        <f>D83+D85+D86</f>
        <v>0</v>
      </c>
      <c r="E87" s="27">
        <f t="shared" ref="E87:H87" si="26">E83+E85+E86</f>
        <v>0</v>
      </c>
      <c r="F87" s="27">
        <f t="shared" si="26"/>
        <v>0</v>
      </c>
      <c r="G87" s="27">
        <f t="shared" si="26"/>
        <v>0</v>
      </c>
      <c r="H87" s="27">
        <f t="shared" si="26"/>
        <v>0</v>
      </c>
      <c r="I87" s="76">
        <f t="shared" si="25"/>
        <v>0</v>
      </c>
    </row>
    <row r="88" spans="1:9" ht="16.5" hidden="1" thickTop="1" x14ac:dyDescent="0.25"/>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M80"/>
  <sheetViews>
    <sheetView topLeftCell="A17" workbookViewId="0">
      <selection activeCell="C19" activeCellId="1" sqref="C17 C19"/>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16384" width="8.875" style="10"/>
  </cols>
  <sheetData>
    <row r="2" spans="1:13" x14ac:dyDescent="0.25">
      <c r="A2" s="41" t="s">
        <v>127</v>
      </c>
    </row>
    <row r="4" spans="1:13" s="1" customFormat="1" ht="15" x14ac:dyDescent="0.25">
      <c r="A4" s="43" t="s">
        <v>128</v>
      </c>
      <c r="B4" s="66" t="s">
        <v>90</v>
      </c>
      <c r="C4" s="67" t="s">
        <v>124</v>
      </c>
      <c r="D4" s="67"/>
      <c r="E4" s="67"/>
      <c r="F4" s="67"/>
      <c r="G4" s="67"/>
      <c r="H4" s="67"/>
      <c r="I4" s="67"/>
    </row>
    <row r="5" spans="1:13" s="1" customFormat="1" ht="15" x14ac:dyDescent="0.25">
      <c r="A5" s="3" t="s">
        <v>40</v>
      </c>
      <c r="B5" s="70"/>
      <c r="C5" s="83" t="s">
        <v>93</v>
      </c>
      <c r="D5" s="71" t="s">
        <v>42</v>
      </c>
      <c r="E5" s="71" t="s">
        <v>43</v>
      </c>
      <c r="F5" s="71" t="s">
        <v>44</v>
      </c>
      <c r="G5" s="71" t="s">
        <v>45</v>
      </c>
      <c r="H5" s="71" t="s">
        <v>46</v>
      </c>
      <c r="I5" s="71" t="s">
        <v>23</v>
      </c>
    </row>
    <row r="6" spans="1:13" s="1" customFormat="1" thickBot="1" x14ac:dyDescent="0.3">
      <c r="A6" s="66" t="s">
        <v>47</v>
      </c>
      <c r="B6" s="84">
        <v>0</v>
      </c>
      <c r="C6" s="85">
        <v>0</v>
      </c>
      <c r="D6" s="67">
        <f>(C6/12)*B6</f>
        <v>0</v>
      </c>
      <c r="E6" s="67">
        <f>ROUND(D6*1.03,0)</f>
        <v>0</v>
      </c>
      <c r="F6" s="67">
        <f>ROUND(E6*1.03,0)</f>
        <v>0</v>
      </c>
      <c r="G6" s="67">
        <f>ROUND(F6*1.03,0)</f>
        <v>0</v>
      </c>
      <c r="H6" s="67">
        <f>ROUND(G6*1.03,0)</f>
        <v>0</v>
      </c>
      <c r="I6" s="72">
        <f t="shared" ref="I6:I29" si="0">SUM(D6:H6)</f>
        <v>0</v>
      </c>
    </row>
    <row r="7" spans="1:13" s="1" customFormat="1" ht="17.25" thickTop="1" thickBot="1" x14ac:dyDescent="0.3">
      <c r="A7" s="66" t="s">
        <v>48</v>
      </c>
      <c r="C7" s="44"/>
      <c r="D7" s="72">
        <f>ROUND(D6*$C$7,0)</f>
        <v>0</v>
      </c>
      <c r="E7" s="72">
        <f>ROUND(E6*$C$7,0)</f>
        <v>0</v>
      </c>
      <c r="F7" s="72">
        <f>ROUND(F6*$C$7,0)</f>
        <v>0</v>
      </c>
      <c r="G7" s="72">
        <f>ROUND(G6*$C$7,0)</f>
        <v>0</v>
      </c>
      <c r="H7" s="72">
        <f>ROUND(H6*$C$7,0)</f>
        <v>0</v>
      </c>
      <c r="I7" s="72">
        <f t="shared" si="0"/>
        <v>0</v>
      </c>
      <c r="K7" s="112" t="s">
        <v>95</v>
      </c>
      <c r="L7" s="113"/>
      <c r="M7" s="114"/>
    </row>
    <row r="8" spans="1:13" s="1" customFormat="1" ht="60.75" thickBot="1" x14ac:dyDescent="0.3">
      <c r="A8" s="66" t="s">
        <v>49</v>
      </c>
      <c r="B8" s="84">
        <v>0</v>
      </c>
      <c r="C8" s="85"/>
      <c r="D8" s="67">
        <f>(C8/12)*B8</f>
        <v>0</v>
      </c>
      <c r="E8" s="67">
        <f>ROUND(D8*1.03,0)</f>
        <v>0</v>
      </c>
      <c r="F8" s="67">
        <f>ROUND(E8*1.03,0)</f>
        <v>0</v>
      </c>
      <c r="G8" s="67">
        <f>ROUND(F8*1.03,0)</f>
        <v>0</v>
      </c>
      <c r="H8" s="67">
        <f>ROUND(G8*1.03,0)</f>
        <v>0</v>
      </c>
      <c r="I8" s="72">
        <f t="shared" si="0"/>
        <v>0</v>
      </c>
      <c r="K8" s="86" t="s">
        <v>97</v>
      </c>
      <c r="L8" s="87" t="s">
        <v>98</v>
      </c>
      <c r="M8" s="88" t="s">
        <v>99</v>
      </c>
    </row>
    <row r="9" spans="1:13" s="1" customFormat="1" thickBot="1" x14ac:dyDescent="0.3">
      <c r="A9" s="66" t="s">
        <v>48</v>
      </c>
      <c r="C9" s="44"/>
      <c r="D9" s="72">
        <f>ROUND(D8*$C$9,0)</f>
        <v>0</v>
      </c>
      <c r="E9" s="72">
        <f>ROUND(E8*$C$9,0)</f>
        <v>0</v>
      </c>
      <c r="F9" s="72">
        <f>ROUND(F8*$C$9,0)</f>
        <v>0</v>
      </c>
      <c r="G9" s="72">
        <f>ROUND(G8*$C$9,0)</f>
        <v>0</v>
      </c>
      <c r="H9" s="72">
        <f>ROUND(H8*$C$9,0)</f>
        <v>0</v>
      </c>
      <c r="I9" s="72">
        <f t="shared" si="0"/>
        <v>0</v>
      </c>
      <c r="K9" s="100">
        <v>0</v>
      </c>
      <c r="L9" s="90">
        <v>0</v>
      </c>
      <c r="M9" s="21">
        <f>K9*L9</f>
        <v>0</v>
      </c>
    </row>
    <row r="10" spans="1:13" s="1" customFormat="1" thickTop="1" x14ac:dyDescent="0.25">
      <c r="A10" s="66" t="s">
        <v>50</v>
      </c>
      <c r="B10" s="84">
        <v>0</v>
      </c>
      <c r="C10" s="85"/>
      <c r="D10" s="67">
        <f>(C10/12)*B10</f>
        <v>0</v>
      </c>
      <c r="E10" s="67">
        <f>ROUND(D10*1.03,0)</f>
        <v>0</v>
      </c>
      <c r="F10" s="67">
        <f>ROUND(E10*1.03,0)</f>
        <v>0</v>
      </c>
      <c r="G10" s="67">
        <f>ROUND(F10*1.03,0)</f>
        <v>0</v>
      </c>
      <c r="H10" s="67">
        <f>ROUND(G10*1.03,0)</f>
        <v>0</v>
      </c>
      <c r="I10" s="72">
        <f t="shared" si="0"/>
        <v>0</v>
      </c>
    </row>
    <row r="11" spans="1:13" s="1" customFormat="1" ht="15" x14ac:dyDescent="0.25">
      <c r="A11" s="66" t="s">
        <v>48</v>
      </c>
      <c r="C11" s="44"/>
      <c r="D11" s="72">
        <f>ROUND(D10*$C$11,0)</f>
        <v>0</v>
      </c>
      <c r="E11" s="72">
        <f>ROUND(E10*$C$11,0)</f>
        <v>0</v>
      </c>
      <c r="F11" s="72">
        <f>ROUND(F10*$C$11,0)</f>
        <v>0</v>
      </c>
      <c r="G11" s="72">
        <f>ROUND(G10*$C$11,0)</f>
        <v>0</v>
      </c>
      <c r="H11" s="72">
        <f>ROUND(H10*$C$11,0)</f>
        <v>0</v>
      </c>
      <c r="I11" s="72">
        <f t="shared" si="0"/>
        <v>0</v>
      </c>
    </row>
    <row r="12" spans="1:13" s="1" customFormat="1" ht="15" x14ac:dyDescent="0.25">
      <c r="A12" s="66" t="s">
        <v>51</v>
      </c>
      <c r="B12" s="84">
        <v>0</v>
      </c>
      <c r="C12" s="85"/>
      <c r="D12" s="67">
        <f>(C12/12)*B12</f>
        <v>0</v>
      </c>
      <c r="E12" s="67">
        <f>ROUND(D12*1.03,0)</f>
        <v>0</v>
      </c>
      <c r="F12" s="67">
        <f>ROUND(E12*1.03,0)</f>
        <v>0</v>
      </c>
      <c r="G12" s="67">
        <f>ROUND(F12*1.03,0)</f>
        <v>0</v>
      </c>
      <c r="H12" s="67">
        <f>ROUND(G12*1.03,0)</f>
        <v>0</v>
      </c>
      <c r="I12" s="72">
        <f>SUM(D12:H12)</f>
        <v>0</v>
      </c>
    </row>
    <row r="13" spans="1:13" s="1" customFormat="1" ht="15" x14ac:dyDescent="0.25">
      <c r="A13" s="66" t="s">
        <v>48</v>
      </c>
      <c r="C13" s="44"/>
      <c r="D13" s="72">
        <f>ROUND(D12*$C$13,0)</f>
        <v>0</v>
      </c>
      <c r="E13" s="72">
        <f>ROUND(E12*$C$13,0)</f>
        <v>0</v>
      </c>
      <c r="F13" s="72">
        <f>ROUND(F12*$C$13,0)</f>
        <v>0</v>
      </c>
      <c r="G13" s="72">
        <f>ROUND(G12*$C$13,0)</f>
        <v>0</v>
      </c>
      <c r="H13" s="72">
        <f>ROUND(H12*$C$13,0)</f>
        <v>0</v>
      </c>
      <c r="I13" s="72">
        <f>SUM(D13:H13)</f>
        <v>0</v>
      </c>
    </row>
    <row r="14" spans="1:13" s="1" customFormat="1" ht="15" x14ac:dyDescent="0.25">
      <c r="A14" s="66" t="s">
        <v>52</v>
      </c>
      <c r="B14" s="84">
        <v>0</v>
      </c>
      <c r="C14" s="85"/>
      <c r="D14" s="67">
        <f>(C14/12)*B14</f>
        <v>0</v>
      </c>
      <c r="E14" s="67">
        <f>ROUND(D14*1.03,0)</f>
        <v>0</v>
      </c>
      <c r="F14" s="67">
        <f>ROUND(E14*1.03,0)</f>
        <v>0</v>
      </c>
      <c r="G14" s="67">
        <f>ROUND(F14*1.03,0)</f>
        <v>0</v>
      </c>
      <c r="H14" s="67">
        <f>ROUND(G14*1.03,0)</f>
        <v>0</v>
      </c>
      <c r="I14" s="72">
        <f t="shared" si="0"/>
        <v>0</v>
      </c>
    </row>
    <row r="15" spans="1:13" s="1" customFormat="1" ht="15" x14ac:dyDescent="0.25">
      <c r="A15" s="66" t="s">
        <v>48</v>
      </c>
      <c r="C15" s="44"/>
      <c r="D15" s="72">
        <f>ROUND(D14*$C$15,0)</f>
        <v>0</v>
      </c>
      <c r="E15" s="72">
        <f>ROUND(E14*$C$15,0)</f>
        <v>0</v>
      </c>
      <c r="F15" s="72">
        <f>ROUND(F14*$C$15,0)</f>
        <v>0</v>
      </c>
      <c r="G15" s="72">
        <f>ROUND(G14*$C$15,0)</f>
        <v>0</v>
      </c>
      <c r="H15" s="72">
        <f>ROUND(H14*$C$15,0)</f>
        <v>0</v>
      </c>
      <c r="I15" s="72">
        <f t="shared" si="0"/>
        <v>0</v>
      </c>
    </row>
    <row r="16" spans="1:13" s="1" customFormat="1" ht="15" x14ac:dyDescent="0.25">
      <c r="A16" s="66" t="s">
        <v>53</v>
      </c>
      <c r="B16" s="84">
        <v>0</v>
      </c>
      <c r="C16" s="91"/>
      <c r="D16" s="67">
        <f>B16*C16</f>
        <v>0</v>
      </c>
      <c r="E16" s="67">
        <f>ROUND(D16*1.03,0)</f>
        <v>0</v>
      </c>
      <c r="F16" s="67">
        <f>ROUND(E16*1.03,0)</f>
        <v>0</v>
      </c>
      <c r="G16" s="67">
        <f>ROUND(F16*1.03,0)</f>
        <v>0</v>
      </c>
      <c r="H16" s="67">
        <f>ROUND(G16*1.03,0)</f>
        <v>0</v>
      </c>
      <c r="I16" s="72">
        <f t="shared" si="0"/>
        <v>0</v>
      </c>
    </row>
    <row r="17" spans="1:10" s="1" customFormat="1" ht="15" x14ac:dyDescent="0.25">
      <c r="A17" s="66" t="s">
        <v>48</v>
      </c>
      <c r="C17" s="44"/>
      <c r="D17" s="72">
        <f>ROUND(D16*$C$17,0)</f>
        <v>0</v>
      </c>
      <c r="E17" s="72">
        <f>ROUND(E16*$C$17,0)</f>
        <v>0</v>
      </c>
      <c r="F17" s="72">
        <f>ROUND(F16*$C$17,0)</f>
        <v>0</v>
      </c>
      <c r="G17" s="72">
        <f>ROUND(G16*$C$17,0)</f>
        <v>0</v>
      </c>
      <c r="H17" s="72">
        <f>ROUND(H16*$C$17,0)</f>
        <v>0</v>
      </c>
      <c r="I17" s="72">
        <f t="shared" si="0"/>
        <v>0</v>
      </c>
    </row>
    <row r="18" spans="1:10" s="1" customFormat="1" ht="15" x14ac:dyDescent="0.25">
      <c r="A18" s="66" t="s">
        <v>129</v>
      </c>
      <c r="B18" s="84">
        <v>0</v>
      </c>
      <c r="C18" s="91"/>
      <c r="D18" s="67">
        <f>B18*C18</f>
        <v>0</v>
      </c>
      <c r="E18" s="67">
        <f>ROUND(D18*1.03,0)</f>
        <v>0</v>
      </c>
      <c r="F18" s="67">
        <f>ROUND(E18*1.03,0)</f>
        <v>0</v>
      </c>
      <c r="G18" s="67">
        <f>ROUND(F18*1.03,0)</f>
        <v>0</v>
      </c>
      <c r="H18" s="67">
        <f>ROUND(G18*1.03,0)</f>
        <v>0</v>
      </c>
      <c r="I18" s="72">
        <f t="shared" si="0"/>
        <v>0</v>
      </c>
    </row>
    <row r="19" spans="1:10" s="1" customFormat="1" ht="15" x14ac:dyDescent="0.25">
      <c r="A19" s="66" t="s">
        <v>130</v>
      </c>
      <c r="C19" s="44"/>
      <c r="D19" s="72">
        <f>ROUND(D18*$C$19,0)</f>
        <v>0</v>
      </c>
      <c r="E19" s="72">
        <f>ROUND(E18*$C$19,0)</f>
        <v>0</v>
      </c>
      <c r="F19" s="72">
        <f>ROUND(F18*$C$19,0)</f>
        <v>0</v>
      </c>
      <c r="G19" s="72">
        <f>ROUND(G18*$C$19,0)</f>
        <v>0</v>
      </c>
      <c r="H19" s="72">
        <f>ROUND(H18*$C$19,0)</f>
        <v>0</v>
      </c>
      <c r="I19" s="72">
        <f t="shared" si="0"/>
        <v>0</v>
      </c>
    </row>
    <row r="20" spans="1:10" s="1" customFormat="1" ht="15" x14ac:dyDescent="0.25">
      <c r="A20" s="66" t="s">
        <v>57</v>
      </c>
      <c r="B20" s="1" t="s">
        <v>58</v>
      </c>
      <c r="D20" s="92">
        <v>0</v>
      </c>
      <c r="E20" s="92">
        <v>0</v>
      </c>
      <c r="F20" s="92">
        <v>0</v>
      </c>
      <c r="G20" s="92">
        <v>0</v>
      </c>
      <c r="H20" s="92">
        <v>0</v>
      </c>
      <c r="I20" s="72">
        <f t="shared" si="0"/>
        <v>0</v>
      </c>
    </row>
    <row r="21" spans="1:10" s="1" customFormat="1" ht="15" x14ac:dyDescent="0.25">
      <c r="A21" s="66" t="s">
        <v>59</v>
      </c>
      <c r="D21" s="92">
        <v>0</v>
      </c>
      <c r="E21" s="92">
        <v>0</v>
      </c>
      <c r="F21" s="92">
        <v>0</v>
      </c>
      <c r="G21" s="92">
        <v>0</v>
      </c>
      <c r="H21" s="92">
        <v>0</v>
      </c>
      <c r="I21" s="72">
        <f t="shared" si="0"/>
        <v>0</v>
      </c>
    </row>
    <row r="22" spans="1:10" s="1" customFormat="1" ht="15" x14ac:dyDescent="0.25">
      <c r="A22" s="66" t="s">
        <v>60</v>
      </c>
      <c r="D22" s="92">
        <v>0</v>
      </c>
      <c r="E22" s="92">
        <v>0</v>
      </c>
      <c r="F22" s="92">
        <v>0</v>
      </c>
      <c r="G22" s="92">
        <v>0</v>
      </c>
      <c r="H22" s="92">
        <v>0</v>
      </c>
      <c r="I22" s="72">
        <f t="shared" si="0"/>
        <v>0</v>
      </c>
    </row>
    <row r="23" spans="1:10" s="1" customFormat="1" ht="15" x14ac:dyDescent="0.25">
      <c r="A23" s="1" t="s">
        <v>61</v>
      </c>
      <c r="B23" s="1" t="s">
        <v>58</v>
      </c>
      <c r="C23" s="45">
        <v>0</v>
      </c>
      <c r="D23" s="67">
        <f>(C23/12)*B14</f>
        <v>0</v>
      </c>
      <c r="E23" s="67">
        <f>ROUND(D23*1.1,0)</f>
        <v>0</v>
      </c>
      <c r="F23" s="67">
        <f>ROUND(E23*1.1,0)</f>
        <v>0</v>
      </c>
      <c r="G23" s="67">
        <f>ROUND(F23*1.1,0)</f>
        <v>0</v>
      </c>
      <c r="H23" s="67">
        <f>ROUND(G23*1.1,0)</f>
        <v>0</v>
      </c>
      <c r="I23" s="72">
        <f t="shared" si="0"/>
        <v>0</v>
      </c>
    </row>
    <row r="24" spans="1:10" s="1" customFormat="1" ht="15" x14ac:dyDescent="0.25">
      <c r="A24" s="1" t="s">
        <v>62</v>
      </c>
      <c r="B24" s="66" t="s">
        <v>58</v>
      </c>
      <c r="C24" s="66"/>
      <c r="D24" s="92">
        <v>0</v>
      </c>
      <c r="E24" s="92">
        <v>0</v>
      </c>
      <c r="F24" s="92">
        <v>0</v>
      </c>
      <c r="G24" s="92">
        <v>0</v>
      </c>
      <c r="H24" s="92">
        <v>0</v>
      </c>
      <c r="I24" s="72">
        <f t="shared" si="0"/>
        <v>0</v>
      </c>
    </row>
    <row r="25" spans="1:10" s="1" customFormat="1" ht="15" x14ac:dyDescent="0.25">
      <c r="A25" s="1" t="s">
        <v>64</v>
      </c>
      <c r="D25" s="92">
        <v>0</v>
      </c>
      <c r="E25" s="92">
        <v>0</v>
      </c>
      <c r="F25" s="92">
        <v>0</v>
      </c>
      <c r="G25" s="92">
        <v>0</v>
      </c>
      <c r="H25" s="92">
        <v>0</v>
      </c>
      <c r="I25" s="72">
        <f t="shared" si="0"/>
        <v>0</v>
      </c>
    </row>
    <row r="26" spans="1:10" s="1" customFormat="1" ht="15" x14ac:dyDescent="0.25">
      <c r="A26" s="66" t="s">
        <v>65</v>
      </c>
      <c r="D26" s="92">
        <v>0</v>
      </c>
      <c r="E26" s="92">
        <v>0</v>
      </c>
      <c r="F26" s="92">
        <v>0</v>
      </c>
      <c r="G26" s="92">
        <v>0</v>
      </c>
      <c r="H26" s="92">
        <v>0</v>
      </c>
      <c r="I26" s="72">
        <f t="shared" si="0"/>
        <v>0</v>
      </c>
    </row>
    <row r="27" spans="1:10" s="1" customFormat="1" ht="15" x14ac:dyDescent="0.25">
      <c r="A27" s="66" t="s">
        <v>66</v>
      </c>
      <c r="D27" s="92">
        <v>0</v>
      </c>
      <c r="E27" s="92">
        <v>0</v>
      </c>
      <c r="F27" s="92">
        <v>0</v>
      </c>
      <c r="G27" s="92">
        <v>0</v>
      </c>
      <c r="H27" s="92">
        <v>0</v>
      </c>
      <c r="I27" s="72">
        <f t="shared" si="0"/>
        <v>0</v>
      </c>
    </row>
    <row r="28" spans="1:10" s="1" customFormat="1" ht="15" x14ac:dyDescent="0.25">
      <c r="A28" s="1" t="s">
        <v>67</v>
      </c>
      <c r="D28" s="92">
        <v>0</v>
      </c>
      <c r="E28" s="92">
        <v>0</v>
      </c>
      <c r="F28" s="92">
        <v>0</v>
      </c>
      <c r="G28" s="92">
        <v>0</v>
      </c>
      <c r="H28" s="92">
        <v>0</v>
      </c>
      <c r="I28" s="72">
        <f t="shared" si="0"/>
        <v>0</v>
      </c>
    </row>
    <row r="29" spans="1:10" s="1" customFormat="1" ht="15" x14ac:dyDescent="0.25">
      <c r="A29" s="1" t="s">
        <v>68</v>
      </c>
      <c r="D29" s="92">
        <v>0</v>
      </c>
      <c r="E29" s="92">
        <v>0</v>
      </c>
      <c r="F29" s="92">
        <v>0</v>
      </c>
      <c r="G29" s="92">
        <v>0</v>
      </c>
      <c r="H29" s="92">
        <v>0</v>
      </c>
      <c r="I29" s="72">
        <f t="shared" si="0"/>
        <v>0</v>
      </c>
    </row>
    <row r="30" spans="1:10" s="1" customFormat="1" ht="15" x14ac:dyDescent="0.25">
      <c r="A30" s="66" t="s">
        <v>131</v>
      </c>
      <c r="B30" s="66" t="s">
        <v>132</v>
      </c>
      <c r="D30" s="67"/>
      <c r="E30" s="67"/>
      <c r="F30" s="67"/>
      <c r="G30" s="67"/>
      <c r="H30" s="67"/>
      <c r="I30" s="72"/>
      <c r="J30" s="66"/>
    </row>
    <row r="31" spans="1:10" s="1" customFormat="1" ht="15" x14ac:dyDescent="0.25">
      <c r="A31" s="66" t="s">
        <v>133</v>
      </c>
      <c r="B31" s="66" t="s">
        <v>134</v>
      </c>
      <c r="D31" s="67"/>
      <c r="E31" s="67"/>
      <c r="F31" s="67"/>
      <c r="G31" s="67"/>
      <c r="H31" s="67"/>
      <c r="I31" s="72"/>
    </row>
    <row r="32" spans="1:10" s="1" customFormat="1" ht="15" x14ac:dyDescent="0.25">
      <c r="A32" s="66"/>
      <c r="D32" s="67"/>
      <c r="E32" s="67"/>
      <c r="F32" s="67"/>
      <c r="G32" s="67"/>
      <c r="H32" s="67"/>
      <c r="I32" s="72"/>
    </row>
    <row r="33" spans="1:12" s="1" customFormat="1" ht="15" x14ac:dyDescent="0.25">
      <c r="A33" s="9" t="str">
        <f>'Combined Budgets'!A35</f>
        <v>Modified Total Direct Cost (UF Federally Negotiated Rates: GNV Res 52.5%; REC Res 34.1%; Ext 32.6%; Teaching 47.5%)</v>
      </c>
      <c r="D33" s="67"/>
      <c r="E33" s="67"/>
      <c r="F33" s="67"/>
      <c r="G33" s="67"/>
      <c r="H33" s="67"/>
      <c r="I33" s="72"/>
    </row>
    <row r="34" spans="1:12" s="1" customFormat="1" ht="15" x14ac:dyDescent="0.25">
      <c r="A34" s="4" t="s">
        <v>73</v>
      </c>
      <c r="B34" s="4"/>
      <c r="C34" s="4"/>
      <c r="D34" s="75">
        <f>SUM(D6:D33)</f>
        <v>0</v>
      </c>
      <c r="E34" s="75">
        <f>SUM(E6:E33)</f>
        <v>0</v>
      </c>
      <c r="F34" s="75">
        <f>SUM(F6:F33)</f>
        <v>0</v>
      </c>
      <c r="G34" s="75">
        <f>SUM(G6:G33)</f>
        <v>0</v>
      </c>
      <c r="H34" s="75">
        <f>SUM(H6:H33)</f>
        <v>0</v>
      </c>
      <c r="I34" s="75">
        <f>SUM(D34:H34)</f>
        <v>0</v>
      </c>
    </row>
    <row r="35" spans="1:12" s="1" customFormat="1" ht="15" x14ac:dyDescent="0.25">
      <c r="A35" s="4" t="s">
        <v>74</v>
      </c>
      <c r="B35" s="4"/>
      <c r="C35" s="4"/>
      <c r="D35" s="75">
        <f>SUM(D6:D33)-D20-D23-D31-D24</f>
        <v>0</v>
      </c>
      <c r="E35" s="75">
        <f t="shared" ref="E35:H35" si="1">SUM(E6:E33)-E20-E23-E31-E24</f>
        <v>0</v>
      </c>
      <c r="F35" s="75">
        <f t="shared" si="1"/>
        <v>0</v>
      </c>
      <c r="G35" s="75">
        <f t="shared" si="1"/>
        <v>0</v>
      </c>
      <c r="H35" s="75">
        <f t="shared" si="1"/>
        <v>0</v>
      </c>
      <c r="I35" s="105">
        <f>SUM(D35:H35)</f>
        <v>0</v>
      </c>
    </row>
    <row r="36" spans="1:12" s="1" customFormat="1" ht="15" x14ac:dyDescent="0.25">
      <c r="A36" s="1" t="s">
        <v>114</v>
      </c>
      <c r="B36" s="46">
        <f>'UF PI'!B55</f>
        <v>0.34100000000000003</v>
      </c>
      <c r="C36" s="5"/>
      <c r="D36" s="72">
        <f>D35*$B$36</f>
        <v>0</v>
      </c>
      <c r="E36" s="72">
        <f t="shared" ref="E36:H36" si="2">E35*$B$36</f>
        <v>0</v>
      </c>
      <c r="F36" s="72">
        <f t="shared" si="2"/>
        <v>0</v>
      </c>
      <c r="G36" s="72">
        <f t="shared" si="2"/>
        <v>0</v>
      </c>
      <c r="H36" s="72">
        <f t="shared" si="2"/>
        <v>0</v>
      </c>
      <c r="I36" s="75">
        <f>SUM(D36:H36)</f>
        <v>0</v>
      </c>
    </row>
    <row r="37" spans="1:12" s="1" customFormat="1" thickBot="1" x14ac:dyDescent="0.3">
      <c r="A37" s="6" t="s">
        <v>23</v>
      </c>
      <c r="B37" s="6"/>
      <c r="C37" s="6"/>
      <c r="D37" s="76">
        <f>D34+D36</f>
        <v>0</v>
      </c>
      <c r="E37" s="76">
        <f>E34+E36</f>
        <v>0</v>
      </c>
      <c r="F37" s="76">
        <f>F34+F36</f>
        <v>0</v>
      </c>
      <c r="G37" s="76">
        <f>G34+G36</f>
        <v>0</v>
      </c>
      <c r="H37" s="76">
        <f>H34+H36</f>
        <v>0</v>
      </c>
      <c r="I37" s="76">
        <f>SUM(D37:H37)</f>
        <v>0</v>
      </c>
    </row>
    <row r="38" spans="1:12" s="1" customFormat="1" thickTop="1" x14ac:dyDescent="0.25">
      <c r="D38" s="67"/>
      <c r="E38" s="67"/>
      <c r="F38" s="67"/>
      <c r="G38" s="67"/>
      <c r="H38" s="67"/>
      <c r="I38" s="67"/>
    </row>
    <row r="39" spans="1:12" s="1" customFormat="1" ht="15" x14ac:dyDescent="0.25">
      <c r="A39" s="9" t="s">
        <v>115</v>
      </c>
      <c r="C39" s="72"/>
      <c r="D39" s="72"/>
      <c r="E39" s="72"/>
      <c r="F39" s="72"/>
      <c r="G39" s="72"/>
      <c r="H39" s="72"/>
    </row>
    <row r="40" spans="1:12" x14ac:dyDescent="0.25">
      <c r="A40" s="12"/>
      <c r="B40" s="47">
        <f>'UF PI'!B59</f>
        <v>0.42857000000000001</v>
      </c>
      <c r="C40" s="12"/>
      <c r="D40" s="75">
        <f>D34*$B$40</f>
        <v>0</v>
      </c>
      <c r="E40" s="75">
        <f t="shared" ref="E40:H40" si="3">E34*$B$40</f>
        <v>0</v>
      </c>
      <c r="F40" s="75">
        <f t="shared" si="3"/>
        <v>0</v>
      </c>
      <c r="G40" s="75">
        <f t="shared" si="3"/>
        <v>0</v>
      </c>
      <c r="H40" s="75">
        <f t="shared" si="3"/>
        <v>0</v>
      </c>
      <c r="I40" s="75">
        <f>SUM(D40:H40)</f>
        <v>0</v>
      </c>
    </row>
    <row r="41" spans="1:12" ht="16.5" thickBot="1" x14ac:dyDescent="0.3">
      <c r="A41" s="6" t="s">
        <v>23</v>
      </c>
      <c r="B41" s="6"/>
      <c r="C41" s="6"/>
      <c r="D41" s="76">
        <f>D34+D40</f>
        <v>0</v>
      </c>
      <c r="E41" s="76">
        <f>E34+E40</f>
        <v>0</v>
      </c>
      <c r="F41" s="76">
        <f>F34+F40</f>
        <v>0</v>
      </c>
      <c r="G41" s="76">
        <f>G34+G40</f>
        <v>0</v>
      </c>
      <c r="H41" s="76">
        <f>H34+H40</f>
        <v>0</v>
      </c>
      <c r="I41" s="76">
        <f>SUM(D41:H41)</f>
        <v>0</v>
      </c>
    </row>
    <row r="42" spans="1:12" ht="16.5" thickTop="1" x14ac:dyDescent="0.25"/>
    <row r="44" spans="1:12" s="1" customFormat="1" ht="15.75" customHeight="1" x14ac:dyDescent="0.25">
      <c r="A44" s="9" t="s">
        <v>116</v>
      </c>
      <c r="C44" s="72"/>
      <c r="D44" s="72"/>
      <c r="E44" s="72"/>
      <c r="F44" s="72"/>
      <c r="G44" s="72"/>
      <c r="H44" s="72"/>
    </row>
    <row r="45" spans="1:12" hidden="1" x14ac:dyDescent="0.25">
      <c r="A45" s="23" t="s">
        <v>117</v>
      </c>
      <c r="B45" s="23"/>
      <c r="C45" s="23"/>
      <c r="D45" s="23"/>
      <c r="E45" s="23"/>
      <c r="F45" s="23"/>
      <c r="G45" s="23"/>
      <c r="H45" s="23"/>
      <c r="I45" s="23"/>
      <c r="J45" s="23"/>
      <c r="K45" s="24"/>
      <c r="L45" s="24"/>
    </row>
    <row r="46" spans="1:12" hidden="1" x14ac:dyDescent="0.25">
      <c r="A46" s="9"/>
      <c r="B46" s="95" t="s">
        <v>90</v>
      </c>
      <c r="C46" s="96" t="s">
        <v>91</v>
      </c>
      <c r="D46" s="67"/>
      <c r="E46" s="67"/>
      <c r="F46" s="20"/>
      <c r="G46" s="67"/>
      <c r="H46" s="67"/>
      <c r="I46" s="67"/>
    </row>
    <row r="47" spans="1:12" ht="16.5" hidden="1" thickBot="1" x14ac:dyDescent="0.3">
      <c r="A47" s="70" t="s">
        <v>92</v>
      </c>
      <c r="B47" s="70"/>
      <c r="C47" s="83" t="s">
        <v>93</v>
      </c>
      <c r="D47" s="71" t="s">
        <v>42</v>
      </c>
      <c r="E47" s="71" t="s">
        <v>43</v>
      </c>
      <c r="F47" s="71" t="s">
        <v>44</v>
      </c>
      <c r="G47" s="71" t="s">
        <v>45</v>
      </c>
      <c r="H47" s="71" t="s">
        <v>46</v>
      </c>
      <c r="I47" s="71" t="s">
        <v>23</v>
      </c>
      <c r="J47" s="94" t="s">
        <v>118</v>
      </c>
      <c r="K47" s="25"/>
      <c r="L47" s="25"/>
    </row>
    <row r="48" spans="1:12" hidden="1" x14ac:dyDescent="0.25">
      <c r="A48" s="66" t="s">
        <v>47</v>
      </c>
      <c r="B48" s="97">
        <v>0</v>
      </c>
      <c r="C48" s="98">
        <v>0</v>
      </c>
      <c r="D48" s="67">
        <f>(C48/12)*B48</f>
        <v>0</v>
      </c>
      <c r="E48" s="67">
        <f>ROUND(D48*1.03,0)</f>
        <v>0</v>
      </c>
      <c r="F48" s="67">
        <f t="shared" ref="F48:G48" si="4">ROUND(E48*1.03,0)</f>
        <v>0</v>
      </c>
      <c r="G48" s="67">
        <f t="shared" si="4"/>
        <v>0</v>
      </c>
      <c r="H48" s="67">
        <v>0</v>
      </c>
      <c r="I48" s="72">
        <f t="shared" ref="I48:I71" si="5">SUM(D48:H48)</f>
        <v>0</v>
      </c>
      <c r="J48" s="14"/>
      <c r="K48" s="14"/>
      <c r="L48" s="14"/>
    </row>
    <row r="49" spans="1:12" hidden="1" x14ac:dyDescent="0.25">
      <c r="A49" s="66" t="s">
        <v>48</v>
      </c>
      <c r="B49" s="1"/>
      <c r="C49" s="15">
        <v>0.26800000000000002</v>
      </c>
      <c r="D49" s="72">
        <f>ROUND(D48*$C$49,0)</f>
        <v>0</v>
      </c>
      <c r="E49" s="72">
        <f t="shared" ref="E49:H49" si="6">ROUND(E48*$C$49,0)</f>
        <v>0</v>
      </c>
      <c r="F49" s="72">
        <f t="shared" si="6"/>
        <v>0</v>
      </c>
      <c r="G49" s="72">
        <f t="shared" si="6"/>
        <v>0</v>
      </c>
      <c r="H49" s="72">
        <f t="shared" si="6"/>
        <v>0</v>
      </c>
      <c r="I49" s="72">
        <f t="shared" si="5"/>
        <v>0</v>
      </c>
    </row>
    <row r="50" spans="1:12" hidden="1" x14ac:dyDescent="0.25">
      <c r="A50" s="66" t="s">
        <v>49</v>
      </c>
      <c r="B50" s="97">
        <v>0</v>
      </c>
      <c r="C50" s="98">
        <v>0</v>
      </c>
      <c r="D50" s="67">
        <f>(C50/12)*B50</f>
        <v>0</v>
      </c>
      <c r="E50" s="67">
        <f>ROUND(D50*1.03,0)</f>
        <v>0</v>
      </c>
      <c r="F50" s="67">
        <f t="shared" ref="F50:G50" si="7">ROUND(E50*1.03,0)</f>
        <v>0</v>
      </c>
      <c r="G50" s="67">
        <f t="shared" si="7"/>
        <v>0</v>
      </c>
      <c r="H50" s="67">
        <v>0</v>
      </c>
      <c r="I50" s="72">
        <f t="shared" si="5"/>
        <v>0</v>
      </c>
      <c r="J50" s="14"/>
      <c r="K50" s="14"/>
      <c r="L50" s="14"/>
    </row>
    <row r="51" spans="1:12" hidden="1" x14ac:dyDescent="0.25">
      <c r="A51" s="66" t="s">
        <v>48</v>
      </c>
      <c r="B51" s="1"/>
      <c r="C51" s="15">
        <v>0.35699999999999998</v>
      </c>
      <c r="D51" s="72">
        <f>ROUND(D50*$C$51,0)</f>
        <v>0</v>
      </c>
      <c r="E51" s="72">
        <f t="shared" ref="E51:H51" si="8">ROUND(E50*$C$51,0)</f>
        <v>0</v>
      </c>
      <c r="F51" s="72">
        <f t="shared" si="8"/>
        <v>0</v>
      </c>
      <c r="G51" s="72">
        <f t="shared" si="8"/>
        <v>0</v>
      </c>
      <c r="H51" s="72">
        <f t="shared" si="8"/>
        <v>0</v>
      </c>
      <c r="I51" s="72">
        <f t="shared" si="5"/>
        <v>0</v>
      </c>
    </row>
    <row r="52" spans="1:12" hidden="1" x14ac:dyDescent="0.25">
      <c r="A52" s="66" t="s">
        <v>119</v>
      </c>
      <c r="B52" s="97">
        <v>0</v>
      </c>
      <c r="C52" s="98">
        <v>0</v>
      </c>
      <c r="D52" s="67">
        <f>(C52/12)*B52</f>
        <v>0</v>
      </c>
      <c r="E52" s="67">
        <f>ROUND(D52*1.03,0)</f>
        <v>0</v>
      </c>
      <c r="F52" s="67">
        <f t="shared" ref="F52:H52" si="9">ROUND(E52*1.03,0)</f>
        <v>0</v>
      </c>
      <c r="G52" s="67">
        <f t="shared" si="9"/>
        <v>0</v>
      </c>
      <c r="H52" s="67">
        <f t="shared" si="9"/>
        <v>0</v>
      </c>
      <c r="I52" s="72">
        <f t="shared" si="5"/>
        <v>0</v>
      </c>
      <c r="J52" s="14"/>
      <c r="K52" s="14"/>
      <c r="L52" s="14"/>
    </row>
    <row r="53" spans="1:12" hidden="1" x14ac:dyDescent="0.25">
      <c r="A53" s="66" t="s">
        <v>48</v>
      </c>
      <c r="B53" s="1"/>
      <c r="C53" s="15">
        <v>0.48599999999999999</v>
      </c>
      <c r="D53" s="72">
        <f>ROUND(D52*$C$53,0)</f>
        <v>0</v>
      </c>
      <c r="E53" s="72">
        <f t="shared" ref="E53:H53" si="10">ROUND(E52*$C$53,0)</f>
        <v>0</v>
      </c>
      <c r="F53" s="72">
        <f t="shared" si="10"/>
        <v>0</v>
      </c>
      <c r="G53" s="72">
        <f t="shared" si="10"/>
        <v>0</v>
      </c>
      <c r="H53" s="72">
        <f t="shared" si="10"/>
        <v>0</v>
      </c>
      <c r="I53" s="72">
        <f t="shared" si="5"/>
        <v>0</v>
      </c>
      <c r="J53" s="18"/>
    </row>
    <row r="54" spans="1:12" hidden="1" x14ac:dyDescent="0.25">
      <c r="A54" s="66" t="s">
        <v>51</v>
      </c>
      <c r="B54" s="97">
        <v>0</v>
      </c>
      <c r="C54" s="98">
        <v>47476</v>
      </c>
      <c r="D54" s="67">
        <f>(C54/12)*B54</f>
        <v>0</v>
      </c>
      <c r="E54" s="67">
        <f>ROUND(D54*1.03,0)</f>
        <v>0</v>
      </c>
      <c r="F54" s="67">
        <f t="shared" ref="F54:H54" si="11">ROUND(E54*1.03,0)</f>
        <v>0</v>
      </c>
      <c r="G54" s="67">
        <f t="shared" si="11"/>
        <v>0</v>
      </c>
      <c r="H54" s="67">
        <f t="shared" si="11"/>
        <v>0</v>
      </c>
      <c r="I54" s="72">
        <f t="shared" si="5"/>
        <v>0</v>
      </c>
      <c r="J54" s="14"/>
      <c r="K54" s="14"/>
      <c r="L54" s="14"/>
    </row>
    <row r="55" spans="1:12" hidden="1" x14ac:dyDescent="0.25">
      <c r="A55" s="66" t="s">
        <v>48</v>
      </c>
      <c r="B55" s="1"/>
      <c r="C55" s="15">
        <v>0.121</v>
      </c>
      <c r="D55" s="72">
        <f>ROUND(D54*$C$55,0)</f>
        <v>0</v>
      </c>
      <c r="E55" s="72">
        <f t="shared" ref="E55:H55" si="12">ROUND(E54*$C$55,0)</f>
        <v>0</v>
      </c>
      <c r="F55" s="72">
        <f t="shared" si="12"/>
        <v>0</v>
      </c>
      <c r="G55" s="72">
        <f t="shared" si="12"/>
        <v>0</v>
      </c>
      <c r="H55" s="72">
        <f t="shared" si="12"/>
        <v>0</v>
      </c>
      <c r="I55" s="72">
        <f t="shared" si="5"/>
        <v>0</v>
      </c>
    </row>
    <row r="56" spans="1:12" hidden="1" x14ac:dyDescent="0.25">
      <c r="A56" s="66" t="s">
        <v>52</v>
      </c>
      <c r="B56" s="97">
        <v>0</v>
      </c>
      <c r="C56" s="98">
        <v>21333</v>
      </c>
      <c r="D56" s="67">
        <f>(C56/12)*B56</f>
        <v>0</v>
      </c>
      <c r="E56" s="67">
        <f>ROUND(D56*1.03,0)</f>
        <v>0</v>
      </c>
      <c r="F56" s="67">
        <f t="shared" ref="F56:G56" si="13">ROUND(E56*1.03,0)</f>
        <v>0</v>
      </c>
      <c r="G56" s="67">
        <f t="shared" si="13"/>
        <v>0</v>
      </c>
      <c r="H56" s="67">
        <v>0</v>
      </c>
      <c r="I56" s="72">
        <f t="shared" si="5"/>
        <v>0</v>
      </c>
      <c r="J56" s="14"/>
      <c r="K56" s="14"/>
      <c r="L56" s="14"/>
    </row>
    <row r="57" spans="1:12" hidden="1" x14ac:dyDescent="0.25">
      <c r="A57" s="66" t="s">
        <v>48</v>
      </c>
      <c r="B57" s="1"/>
      <c r="C57" s="15">
        <v>0.121</v>
      </c>
      <c r="D57" s="72">
        <f>ROUND(D56*$C$57,0)</f>
        <v>0</v>
      </c>
      <c r="E57" s="72">
        <f t="shared" ref="E57:H57" si="14">ROUND(E56*$C$57,0)</f>
        <v>0</v>
      </c>
      <c r="F57" s="72">
        <f t="shared" si="14"/>
        <v>0</v>
      </c>
      <c r="G57" s="72">
        <f t="shared" si="14"/>
        <v>0</v>
      </c>
      <c r="H57" s="72">
        <f t="shared" si="14"/>
        <v>0</v>
      </c>
      <c r="I57" s="72">
        <f t="shared" si="5"/>
        <v>0</v>
      </c>
    </row>
    <row r="58" spans="1:12" hidden="1" x14ac:dyDescent="0.25">
      <c r="A58" s="66" t="s">
        <v>53</v>
      </c>
      <c r="B58" s="97">
        <v>0</v>
      </c>
      <c r="C58" s="99">
        <v>8.4600000000000009</v>
      </c>
      <c r="D58" s="67">
        <f>B58*C58</f>
        <v>0</v>
      </c>
      <c r="E58" s="67">
        <f>ROUND(D58*1.03,0)</f>
        <v>0</v>
      </c>
      <c r="F58" s="67">
        <f>ROUND(E58*1.03,0)</f>
        <v>0</v>
      </c>
      <c r="G58" s="67">
        <f>ROUND(F58*1.03,0)</f>
        <v>0</v>
      </c>
      <c r="H58" s="67">
        <f>ROUND(G58*1.03,0)</f>
        <v>0</v>
      </c>
      <c r="I58" s="72">
        <f t="shared" si="5"/>
        <v>0</v>
      </c>
      <c r="J58" s="14"/>
      <c r="K58" s="14"/>
      <c r="L58" s="14"/>
    </row>
    <row r="59" spans="1:12" hidden="1" x14ac:dyDescent="0.25">
      <c r="A59" s="66" t="s">
        <v>48</v>
      </c>
      <c r="B59" s="1"/>
      <c r="C59" s="15">
        <v>5.7000000000000002E-2</v>
      </c>
      <c r="D59" s="72">
        <f>ROUND(D58*$C$59,0)</f>
        <v>0</v>
      </c>
      <c r="E59" s="72">
        <f t="shared" ref="E59:H59" si="15">ROUND(E58*$C$59,0)</f>
        <v>0</v>
      </c>
      <c r="F59" s="72">
        <f t="shared" si="15"/>
        <v>0</v>
      </c>
      <c r="G59" s="72">
        <f t="shared" si="15"/>
        <v>0</v>
      </c>
      <c r="H59" s="72">
        <f t="shared" si="15"/>
        <v>0</v>
      </c>
      <c r="I59" s="72">
        <f t="shared" si="5"/>
        <v>0</v>
      </c>
    </row>
    <row r="60" spans="1:12" hidden="1" x14ac:dyDescent="0.25">
      <c r="A60" s="66" t="s">
        <v>129</v>
      </c>
      <c r="B60" s="97">
        <v>0</v>
      </c>
      <c r="C60" s="99">
        <v>8.4600000000000009</v>
      </c>
      <c r="D60" s="67">
        <f>B60*C60</f>
        <v>0</v>
      </c>
      <c r="E60" s="67">
        <f>ROUND(D60*1.03,0)</f>
        <v>0</v>
      </c>
      <c r="F60" s="67">
        <f>ROUND(E60*1.03,0)</f>
        <v>0</v>
      </c>
      <c r="G60" s="67">
        <f>ROUND(F60*1.03,0)</f>
        <v>0</v>
      </c>
      <c r="H60" s="67">
        <f>ROUND(G60*1.03,0)</f>
        <v>0</v>
      </c>
      <c r="I60" s="72">
        <f t="shared" si="5"/>
        <v>0</v>
      </c>
      <c r="J60" s="14"/>
      <c r="K60" s="14"/>
      <c r="L60" s="14"/>
    </row>
    <row r="61" spans="1:12" hidden="1" x14ac:dyDescent="0.25">
      <c r="A61" s="66" t="s">
        <v>130</v>
      </c>
      <c r="B61" s="1"/>
      <c r="C61" s="15">
        <v>0.36599999999999999</v>
      </c>
      <c r="D61" s="72">
        <f>ROUND(D60*$C$60,0)</f>
        <v>0</v>
      </c>
      <c r="E61" s="72">
        <f t="shared" ref="E61:H61" si="16">ROUND(E60*$C$60,0)</f>
        <v>0</v>
      </c>
      <c r="F61" s="72">
        <f t="shared" si="16"/>
        <v>0</v>
      </c>
      <c r="G61" s="72">
        <f t="shared" si="16"/>
        <v>0</v>
      </c>
      <c r="H61" s="72">
        <f t="shared" si="16"/>
        <v>0</v>
      </c>
      <c r="I61" s="72">
        <f t="shared" si="5"/>
        <v>0</v>
      </c>
    </row>
    <row r="62" spans="1:12" hidden="1" x14ac:dyDescent="0.25">
      <c r="A62" s="66" t="s">
        <v>57</v>
      </c>
      <c r="B62" s="1" t="s">
        <v>58</v>
      </c>
      <c r="C62" s="1"/>
      <c r="D62" s="96">
        <v>0</v>
      </c>
      <c r="E62" s="96">
        <v>0</v>
      </c>
      <c r="F62" s="96">
        <v>0</v>
      </c>
      <c r="G62" s="96">
        <v>0</v>
      </c>
      <c r="H62" s="96">
        <v>0</v>
      </c>
      <c r="I62" s="72">
        <f t="shared" si="5"/>
        <v>0</v>
      </c>
      <c r="J62" s="14"/>
      <c r="K62" s="14"/>
      <c r="L62" s="14"/>
    </row>
    <row r="63" spans="1:12" hidden="1" x14ac:dyDescent="0.25">
      <c r="A63" s="66" t="s">
        <v>59</v>
      </c>
      <c r="B63" s="1"/>
      <c r="C63" s="1"/>
      <c r="D63" s="96">
        <v>0</v>
      </c>
      <c r="E63" s="96">
        <v>0</v>
      </c>
      <c r="F63" s="96">
        <v>0</v>
      </c>
      <c r="G63" s="96">
        <v>0</v>
      </c>
      <c r="H63" s="96">
        <v>0</v>
      </c>
      <c r="I63" s="72">
        <f t="shared" si="5"/>
        <v>0</v>
      </c>
      <c r="J63" s="14"/>
      <c r="K63" s="14"/>
      <c r="L63" s="14"/>
    </row>
    <row r="64" spans="1:12" hidden="1" x14ac:dyDescent="0.25">
      <c r="A64" s="66" t="s">
        <v>60</v>
      </c>
      <c r="B64" s="1"/>
      <c r="C64" s="1"/>
      <c r="D64" s="96">
        <v>0</v>
      </c>
      <c r="E64" s="96">
        <v>0</v>
      </c>
      <c r="F64" s="96">
        <v>0</v>
      </c>
      <c r="G64" s="96">
        <v>0</v>
      </c>
      <c r="H64" s="96">
        <v>0</v>
      </c>
      <c r="I64" s="72">
        <f t="shared" si="5"/>
        <v>0</v>
      </c>
      <c r="J64" s="14"/>
      <c r="K64" s="14"/>
      <c r="L64" s="14"/>
    </row>
    <row r="65" spans="1:12" hidden="1" x14ac:dyDescent="0.25">
      <c r="A65" s="66" t="s">
        <v>135</v>
      </c>
      <c r="B65" s="1" t="s">
        <v>58</v>
      </c>
      <c r="C65" s="16">
        <v>11848</v>
      </c>
      <c r="D65" s="67">
        <f>(C65/12)*B56</f>
        <v>0</v>
      </c>
      <c r="E65" s="67">
        <f>ROUND(D65*1.1,0)</f>
        <v>0</v>
      </c>
      <c r="F65" s="67">
        <f>ROUND(E65*1.1,0)</f>
        <v>0</v>
      </c>
      <c r="G65" s="67">
        <f>ROUND(F65*1.1,0)</f>
        <v>0</v>
      </c>
      <c r="H65" s="67">
        <v>0</v>
      </c>
      <c r="I65" s="72">
        <f t="shared" si="5"/>
        <v>0</v>
      </c>
      <c r="J65" s="14"/>
      <c r="K65" s="14"/>
      <c r="L65" s="14"/>
    </row>
    <row r="66" spans="1:12" hidden="1" x14ac:dyDescent="0.25">
      <c r="A66" s="1" t="s">
        <v>62</v>
      </c>
      <c r="B66" s="66" t="s">
        <v>58</v>
      </c>
      <c r="C66" s="66"/>
      <c r="D66" s="96">
        <v>0</v>
      </c>
      <c r="E66" s="96">
        <v>0</v>
      </c>
      <c r="F66" s="96">
        <v>0</v>
      </c>
      <c r="G66" s="96">
        <v>0</v>
      </c>
      <c r="H66" s="96">
        <v>0</v>
      </c>
      <c r="I66" s="72">
        <f t="shared" si="5"/>
        <v>0</v>
      </c>
      <c r="J66" s="14"/>
      <c r="K66" s="14"/>
      <c r="L66" s="14"/>
    </row>
    <row r="67" spans="1:12" hidden="1" x14ac:dyDescent="0.25">
      <c r="A67" s="1" t="s">
        <v>64</v>
      </c>
      <c r="B67" s="1"/>
      <c r="C67" s="1"/>
      <c r="D67" s="96">
        <v>0</v>
      </c>
      <c r="E67" s="96">
        <v>0</v>
      </c>
      <c r="F67" s="96">
        <v>0</v>
      </c>
      <c r="G67" s="96">
        <v>0</v>
      </c>
      <c r="H67" s="96">
        <v>0</v>
      </c>
      <c r="I67" s="72">
        <f t="shared" si="5"/>
        <v>0</v>
      </c>
      <c r="J67" s="14"/>
      <c r="K67" s="14"/>
      <c r="L67" s="14"/>
    </row>
    <row r="68" spans="1:12" hidden="1" x14ac:dyDescent="0.25">
      <c r="A68" s="66" t="s">
        <v>65</v>
      </c>
      <c r="B68" s="1"/>
      <c r="C68" s="1"/>
      <c r="D68" s="96">
        <v>0</v>
      </c>
      <c r="E68" s="96">
        <v>0</v>
      </c>
      <c r="F68" s="96">
        <v>0</v>
      </c>
      <c r="G68" s="96">
        <v>0</v>
      </c>
      <c r="H68" s="96">
        <v>0</v>
      </c>
      <c r="I68" s="72">
        <f t="shared" si="5"/>
        <v>0</v>
      </c>
      <c r="J68" s="14"/>
      <c r="K68" s="14"/>
      <c r="L68" s="14"/>
    </row>
    <row r="69" spans="1:12" hidden="1" x14ac:dyDescent="0.25">
      <c r="A69" s="66" t="s">
        <v>66</v>
      </c>
      <c r="B69" s="1"/>
      <c r="C69" s="1"/>
      <c r="D69" s="96">
        <v>0</v>
      </c>
      <c r="E69" s="96">
        <v>0</v>
      </c>
      <c r="F69" s="96">
        <v>0</v>
      </c>
      <c r="G69" s="96">
        <v>0</v>
      </c>
      <c r="H69" s="96">
        <v>0</v>
      </c>
      <c r="I69" s="72">
        <f t="shared" si="5"/>
        <v>0</v>
      </c>
      <c r="J69" s="14"/>
      <c r="K69" s="14"/>
      <c r="L69" s="14"/>
    </row>
    <row r="70" spans="1:12" hidden="1" x14ac:dyDescent="0.25">
      <c r="A70" s="1" t="s">
        <v>67</v>
      </c>
      <c r="B70" s="1"/>
      <c r="C70" s="1"/>
      <c r="D70" s="96">
        <v>0</v>
      </c>
      <c r="E70" s="96">
        <v>0</v>
      </c>
      <c r="F70" s="96">
        <v>0</v>
      </c>
      <c r="G70" s="96">
        <v>0</v>
      </c>
      <c r="H70" s="96">
        <v>0</v>
      </c>
      <c r="I70" s="72">
        <f t="shared" si="5"/>
        <v>0</v>
      </c>
      <c r="J70" s="14"/>
      <c r="K70" s="14"/>
      <c r="L70" s="14"/>
    </row>
    <row r="71" spans="1:12" hidden="1" x14ac:dyDescent="0.25">
      <c r="A71" s="1" t="s">
        <v>68</v>
      </c>
      <c r="B71" s="1"/>
      <c r="C71" s="1"/>
      <c r="D71" s="96">
        <v>0</v>
      </c>
      <c r="E71" s="96">
        <v>0</v>
      </c>
      <c r="F71" s="96">
        <v>0</v>
      </c>
      <c r="G71" s="96">
        <v>0</v>
      </c>
      <c r="H71" s="96">
        <v>0</v>
      </c>
      <c r="I71" s="72">
        <f t="shared" si="5"/>
        <v>0</v>
      </c>
      <c r="J71" s="14"/>
      <c r="K71" s="14"/>
      <c r="L71" s="14"/>
    </row>
    <row r="72" spans="1:12" hidden="1" x14ac:dyDescent="0.25">
      <c r="A72" s="66"/>
      <c r="B72" s="1"/>
      <c r="C72" s="1"/>
      <c r="D72" s="67"/>
      <c r="E72" s="67"/>
      <c r="F72" s="67"/>
      <c r="G72" s="67"/>
      <c r="H72" s="67"/>
      <c r="I72" s="72"/>
    </row>
    <row r="73" spans="1:12" hidden="1" x14ac:dyDescent="0.25">
      <c r="A73" s="4" t="s">
        <v>73</v>
      </c>
      <c r="B73" s="4"/>
      <c r="C73" s="4"/>
      <c r="D73" s="75">
        <f>SUM(D48:D72)</f>
        <v>0</v>
      </c>
      <c r="E73" s="75">
        <f>SUM(E48:E72)</f>
        <v>0</v>
      </c>
      <c r="F73" s="75">
        <f>SUM(F48:F72)</f>
        <v>0</v>
      </c>
      <c r="G73" s="75">
        <f>SUM(G48:G72)</f>
        <v>0</v>
      </c>
      <c r="H73" s="75">
        <f>SUM(H48:H72)</f>
        <v>0</v>
      </c>
      <c r="I73" s="75">
        <f>SUM(D73:H73)</f>
        <v>0</v>
      </c>
    </row>
    <row r="74" spans="1:12" hidden="1" x14ac:dyDescent="0.25">
      <c r="A74" s="4" t="s">
        <v>74</v>
      </c>
      <c r="B74" s="4"/>
      <c r="C74" s="4"/>
      <c r="D74" s="75">
        <f>SUM(D48:D72)-D62-D65-D66</f>
        <v>0</v>
      </c>
      <c r="E74" s="75">
        <f t="shared" ref="E74:H74" si="17">SUM(E48:E72)-E62-E65-E66</f>
        <v>0</v>
      </c>
      <c r="F74" s="75">
        <f t="shared" si="17"/>
        <v>0</v>
      </c>
      <c r="G74" s="75">
        <f t="shared" si="17"/>
        <v>0</v>
      </c>
      <c r="H74" s="75">
        <f t="shared" si="17"/>
        <v>0</v>
      </c>
      <c r="I74" s="75">
        <f>SUM(D74:H74)</f>
        <v>0</v>
      </c>
    </row>
    <row r="75" spans="1:12" hidden="1" x14ac:dyDescent="0.25">
      <c r="A75" s="1" t="s">
        <v>114</v>
      </c>
      <c r="B75" s="5">
        <f>'UF PI'!B94</f>
        <v>0.34100000000000003</v>
      </c>
      <c r="C75" s="5"/>
      <c r="D75" s="72">
        <f>ROUND(D74*$B$75,0)</f>
        <v>0</v>
      </c>
      <c r="E75" s="72">
        <f t="shared" ref="E75:H75" si="18">ROUND(E74*$B$75,0)</f>
        <v>0</v>
      </c>
      <c r="F75" s="72">
        <f t="shared" si="18"/>
        <v>0</v>
      </c>
      <c r="G75" s="72">
        <f t="shared" si="18"/>
        <v>0</v>
      </c>
      <c r="H75" s="72">
        <f t="shared" si="18"/>
        <v>0</v>
      </c>
      <c r="I75" s="72">
        <f>SUM(D75:H75)</f>
        <v>0</v>
      </c>
    </row>
    <row r="76" spans="1:12" ht="16.5" hidden="1" thickBot="1" x14ac:dyDescent="0.3">
      <c r="A76" s="6" t="s">
        <v>23</v>
      </c>
      <c r="B76" s="6"/>
      <c r="C76" s="6"/>
      <c r="D76" s="76">
        <f>D73+D75</f>
        <v>0</v>
      </c>
      <c r="E76" s="76">
        <f>E73+E75</f>
        <v>0</v>
      </c>
      <c r="F76" s="76">
        <f>F73+F75</f>
        <v>0</v>
      </c>
      <c r="G76" s="76">
        <f>G73+G75</f>
        <v>0</v>
      </c>
      <c r="H76" s="76">
        <f>H73+H75</f>
        <v>0</v>
      </c>
      <c r="I76" s="76">
        <f>SUM(D76:H76)</f>
        <v>0</v>
      </c>
    </row>
    <row r="77" spans="1:12" ht="16.5" hidden="1" thickTop="1" x14ac:dyDescent="0.25">
      <c r="A77" s="1" t="s">
        <v>120</v>
      </c>
      <c r="B77" s="5">
        <f>'UF PI'!B96</f>
        <v>0.42857000000000001</v>
      </c>
      <c r="D77" s="13">
        <f>IF((D36-D40)&gt;0,(D36-D40),0)</f>
        <v>0</v>
      </c>
      <c r="E77" s="13">
        <f>IF((E36-E40)&gt;0,(E36-E40),0)</f>
        <v>0</v>
      </c>
      <c r="F77" s="13">
        <f>IF((F36-F40)&gt;0,(F36-F40),0)</f>
        <v>0</v>
      </c>
      <c r="G77" s="13">
        <f>IF((G36-G40)&gt;0,(G36-G40),0)</f>
        <v>0</v>
      </c>
      <c r="H77" s="13">
        <f>IF((H36-H40)&gt;0,(H36-H40),0)</f>
        <v>0</v>
      </c>
      <c r="I77" s="13">
        <f>SUM(D77:H77)</f>
        <v>0</v>
      </c>
    </row>
    <row r="78" spans="1:12" hidden="1" x14ac:dyDescent="0.25">
      <c r="A78" s="66" t="s">
        <v>121</v>
      </c>
      <c r="B78" s="1"/>
      <c r="C78" s="1"/>
      <c r="D78" s="72">
        <v>0</v>
      </c>
      <c r="E78" s="72">
        <v>0</v>
      </c>
      <c r="F78" s="72">
        <v>0</v>
      </c>
      <c r="G78" s="72">
        <v>0</v>
      </c>
      <c r="H78" s="72">
        <v>0</v>
      </c>
      <c r="I78" s="72">
        <f t="shared" ref="I78:I80" si="19">SUM(D78:H78)</f>
        <v>0</v>
      </c>
    </row>
    <row r="79" spans="1:12" hidden="1" x14ac:dyDescent="0.25">
      <c r="A79" s="66" t="s">
        <v>122</v>
      </c>
      <c r="B79" s="1"/>
      <c r="C79" s="1"/>
      <c r="D79" s="67">
        <v>0</v>
      </c>
      <c r="E79" s="67">
        <v>0</v>
      </c>
      <c r="F79" s="67">
        <v>0</v>
      </c>
      <c r="G79" s="67">
        <v>0</v>
      </c>
      <c r="H79" s="67">
        <v>0</v>
      </c>
      <c r="I79" s="67">
        <f t="shared" si="19"/>
        <v>0</v>
      </c>
    </row>
    <row r="80" spans="1:12" ht="16.5" hidden="1" thickBot="1" x14ac:dyDescent="0.3">
      <c r="A80" s="26"/>
      <c r="B80" s="26"/>
      <c r="C80" s="26"/>
      <c r="D80" s="27">
        <f>D76+D78+D79</f>
        <v>0</v>
      </c>
      <c r="E80" s="27">
        <f t="shared" ref="E80:H80" si="20">E76+E78+E79</f>
        <v>0</v>
      </c>
      <c r="F80" s="27">
        <f t="shared" si="20"/>
        <v>0</v>
      </c>
      <c r="G80" s="27">
        <f t="shared" si="20"/>
        <v>0</v>
      </c>
      <c r="H80" s="27">
        <f t="shared" si="20"/>
        <v>0</v>
      </c>
      <c r="I80" s="76">
        <f t="shared" si="19"/>
        <v>0</v>
      </c>
    </row>
  </sheetData>
  <sheetProtection deleteColumns="0" selectLockedCells="1"/>
  <mergeCells count="1">
    <mergeCell ref="K7:M7"/>
  </mergeCells>
  <pageMargins left="0.25" right="0.25" top="0.75" bottom="0.75" header="0.3" footer="0.3"/>
  <pageSetup scale="66" orientation="portrait" r:id="rId1"/>
  <rowBreaks count="1" manualBreakCount="1">
    <brk id="4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M81"/>
  <sheetViews>
    <sheetView workbookViewId="0">
      <selection activeCell="C7" sqref="C7:C19"/>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6" width="8.875" style="10"/>
    <col min="7" max="7" width="8.875" style="10" customWidth="1"/>
    <col min="8" max="16384" width="8.875" style="10"/>
  </cols>
  <sheetData>
    <row r="2" spans="1:13" x14ac:dyDescent="0.25">
      <c r="A2" s="41" t="s">
        <v>127</v>
      </c>
    </row>
    <row r="4" spans="1:13" s="1" customFormat="1" ht="15" x14ac:dyDescent="0.25">
      <c r="A4" s="43" t="s">
        <v>128</v>
      </c>
      <c r="B4" s="66" t="s">
        <v>90</v>
      </c>
      <c r="C4" s="67" t="s">
        <v>124</v>
      </c>
      <c r="D4" s="67"/>
      <c r="E4" s="67"/>
      <c r="F4" s="67"/>
      <c r="G4" s="67"/>
      <c r="H4" s="67"/>
      <c r="I4" s="67"/>
    </row>
    <row r="5" spans="1:13" s="1" customFormat="1" ht="15" x14ac:dyDescent="0.25">
      <c r="A5" s="3" t="s">
        <v>40</v>
      </c>
      <c r="B5" s="70"/>
      <c r="C5" s="83" t="s">
        <v>93</v>
      </c>
      <c r="D5" s="71" t="s">
        <v>42</v>
      </c>
      <c r="E5" s="71" t="s">
        <v>43</v>
      </c>
      <c r="F5" s="71" t="s">
        <v>44</v>
      </c>
      <c r="G5" s="71" t="s">
        <v>45</v>
      </c>
      <c r="H5" s="71" t="s">
        <v>46</v>
      </c>
      <c r="I5" s="71" t="s">
        <v>23</v>
      </c>
    </row>
    <row r="6" spans="1:13" s="1" customFormat="1" thickBot="1" x14ac:dyDescent="0.3">
      <c r="A6" s="66" t="s">
        <v>47</v>
      </c>
      <c r="B6" s="84">
        <v>0</v>
      </c>
      <c r="C6" s="85">
        <v>0</v>
      </c>
      <c r="D6" s="67">
        <f>(C6/12)*B6</f>
        <v>0</v>
      </c>
      <c r="E6" s="67">
        <f>ROUND(D6*1.03,0)</f>
        <v>0</v>
      </c>
      <c r="F6" s="67">
        <f>ROUND(E6*1.03,0)</f>
        <v>0</v>
      </c>
      <c r="G6" s="67">
        <f>ROUND(F6*1.03,0)</f>
        <v>0</v>
      </c>
      <c r="H6" s="67">
        <f>ROUND(G6*1.03,0)</f>
        <v>0</v>
      </c>
      <c r="I6" s="72">
        <f t="shared" ref="I6:I29" si="0">SUM(D6:H6)</f>
        <v>0</v>
      </c>
    </row>
    <row r="7" spans="1:13" s="1" customFormat="1" ht="17.25" thickTop="1" thickBot="1" x14ac:dyDescent="0.3">
      <c r="A7" s="66" t="s">
        <v>48</v>
      </c>
      <c r="C7" s="44"/>
      <c r="D7" s="72">
        <f>ROUND(D6*$C$7,0)</f>
        <v>0</v>
      </c>
      <c r="E7" s="72">
        <f>ROUND(E6*$C$7,0)</f>
        <v>0</v>
      </c>
      <c r="F7" s="72">
        <f>ROUND(F6*$C$7,0)</f>
        <v>0</v>
      </c>
      <c r="G7" s="72">
        <f>ROUND(G6*$C$7,0)</f>
        <v>0</v>
      </c>
      <c r="H7" s="72">
        <f>ROUND(H6*$C$7,0)</f>
        <v>0</v>
      </c>
      <c r="I7" s="72">
        <f t="shared" si="0"/>
        <v>0</v>
      </c>
      <c r="K7" s="112" t="s">
        <v>95</v>
      </c>
      <c r="L7" s="113"/>
      <c r="M7" s="114"/>
    </row>
    <row r="8" spans="1:13" s="1" customFormat="1" ht="60.75" thickBot="1" x14ac:dyDescent="0.3">
      <c r="A8" s="66" t="s">
        <v>49</v>
      </c>
      <c r="B8" s="84">
        <v>0</v>
      </c>
      <c r="C8" s="85"/>
      <c r="D8" s="67">
        <f>(C8/12)*B8</f>
        <v>0</v>
      </c>
      <c r="E8" s="67">
        <f>ROUND(D8*1.03,0)</f>
        <v>0</v>
      </c>
      <c r="F8" s="67">
        <f>ROUND(E8*1.03,0)</f>
        <v>0</v>
      </c>
      <c r="G8" s="67">
        <f>ROUND(F8*1.03,0)</f>
        <v>0</v>
      </c>
      <c r="H8" s="67">
        <f>ROUND(G8*1.03,0)</f>
        <v>0</v>
      </c>
      <c r="I8" s="72">
        <f t="shared" si="0"/>
        <v>0</v>
      </c>
      <c r="K8" s="86" t="s">
        <v>97</v>
      </c>
      <c r="L8" s="87" t="s">
        <v>98</v>
      </c>
      <c r="M8" s="88" t="s">
        <v>99</v>
      </c>
    </row>
    <row r="9" spans="1:13" s="1" customFormat="1" thickBot="1" x14ac:dyDescent="0.3">
      <c r="A9" s="66" t="s">
        <v>48</v>
      </c>
      <c r="C9" s="44"/>
      <c r="D9" s="72">
        <f>ROUND(D8*$C$9,0)</f>
        <v>0</v>
      </c>
      <c r="E9" s="72">
        <f>ROUND(E8*$C$9,0)</f>
        <v>0</v>
      </c>
      <c r="F9" s="72">
        <f>ROUND(F8*$C$9,0)</f>
        <v>0</v>
      </c>
      <c r="G9" s="72">
        <f>ROUND(G8*$C$9,0)</f>
        <v>0</v>
      </c>
      <c r="H9" s="72">
        <f>ROUND(H8*$C$9,0)</f>
        <v>0</v>
      </c>
      <c r="I9" s="72">
        <f t="shared" si="0"/>
        <v>0</v>
      </c>
      <c r="K9" s="100">
        <v>0</v>
      </c>
      <c r="L9" s="90">
        <v>0</v>
      </c>
      <c r="M9" s="21">
        <f>K9*L9</f>
        <v>0</v>
      </c>
    </row>
    <row r="10" spans="1:13" s="1" customFormat="1" thickTop="1" x14ac:dyDescent="0.25">
      <c r="A10" s="66" t="s">
        <v>50</v>
      </c>
      <c r="B10" s="84">
        <v>0</v>
      </c>
      <c r="C10" s="85"/>
      <c r="D10" s="67">
        <f>(C10/12)*B10</f>
        <v>0</v>
      </c>
      <c r="E10" s="67">
        <f>ROUND(D10*1.03,0)</f>
        <v>0</v>
      </c>
      <c r="F10" s="67">
        <f>ROUND(E10*1.03,0)</f>
        <v>0</v>
      </c>
      <c r="G10" s="67">
        <f>ROUND(F10*1.03,0)</f>
        <v>0</v>
      </c>
      <c r="H10" s="67">
        <f>ROUND(G10*1.03,0)</f>
        <v>0</v>
      </c>
      <c r="I10" s="72">
        <f t="shared" si="0"/>
        <v>0</v>
      </c>
    </row>
    <row r="11" spans="1:13" s="1" customFormat="1" ht="15" x14ac:dyDescent="0.25">
      <c r="A11" s="66" t="s">
        <v>48</v>
      </c>
      <c r="C11" s="44"/>
      <c r="D11" s="72">
        <f>ROUND(D10*$C$11,0)</f>
        <v>0</v>
      </c>
      <c r="E11" s="72">
        <f>ROUND(E10*$C$11,0)</f>
        <v>0</v>
      </c>
      <c r="F11" s="72">
        <f>ROUND(F10*$C$11,0)</f>
        <v>0</v>
      </c>
      <c r="G11" s="72">
        <f>ROUND(G10*$C$11,0)</f>
        <v>0</v>
      </c>
      <c r="H11" s="72">
        <f>ROUND(H10*$C$11,0)</f>
        <v>0</v>
      </c>
      <c r="I11" s="72">
        <f t="shared" si="0"/>
        <v>0</v>
      </c>
    </row>
    <row r="12" spans="1:13" s="1" customFormat="1" ht="15" x14ac:dyDescent="0.25">
      <c r="A12" s="66" t="s">
        <v>51</v>
      </c>
      <c r="B12" s="84">
        <v>0</v>
      </c>
      <c r="C12" s="85"/>
      <c r="D12" s="67">
        <f>(C12/12)*B12</f>
        <v>0</v>
      </c>
      <c r="E12" s="67">
        <f>ROUND(D12*1.03,0)</f>
        <v>0</v>
      </c>
      <c r="F12" s="67">
        <f>ROUND(E12*1.03,0)</f>
        <v>0</v>
      </c>
      <c r="G12" s="67">
        <f>ROUND(F12*1.03,0)</f>
        <v>0</v>
      </c>
      <c r="H12" s="67">
        <f>ROUND(G12*1.03,0)</f>
        <v>0</v>
      </c>
      <c r="I12" s="72">
        <f>SUM(D12:H12)</f>
        <v>0</v>
      </c>
    </row>
    <row r="13" spans="1:13" s="1" customFormat="1" ht="15" x14ac:dyDescent="0.25">
      <c r="A13" s="66" t="s">
        <v>48</v>
      </c>
      <c r="C13" s="44"/>
      <c r="D13" s="72">
        <f>ROUND(D12*$C$13,0)</f>
        <v>0</v>
      </c>
      <c r="E13" s="72">
        <f>ROUND(E12*$C$13,0)</f>
        <v>0</v>
      </c>
      <c r="F13" s="72">
        <f>ROUND(F12*$C$13,0)</f>
        <v>0</v>
      </c>
      <c r="G13" s="72">
        <f>ROUND(G12*$C$13,0)</f>
        <v>0</v>
      </c>
      <c r="H13" s="72">
        <f>ROUND(H12*$C$13,0)</f>
        <v>0</v>
      </c>
      <c r="I13" s="72">
        <f>SUM(D13:H13)</f>
        <v>0</v>
      </c>
    </row>
    <row r="14" spans="1:13" s="1" customFormat="1" ht="15" x14ac:dyDescent="0.25">
      <c r="A14" s="66" t="s">
        <v>52</v>
      </c>
      <c r="B14" s="84">
        <v>0</v>
      </c>
      <c r="C14" s="85"/>
      <c r="D14" s="67">
        <f>(C14/12)*B14</f>
        <v>0</v>
      </c>
      <c r="E14" s="67">
        <f>ROUND(D14*1.03,0)</f>
        <v>0</v>
      </c>
      <c r="F14" s="67">
        <f>ROUND(E14*1.03,0)</f>
        <v>0</v>
      </c>
      <c r="G14" s="67">
        <f>ROUND(F14*1.03,0)</f>
        <v>0</v>
      </c>
      <c r="H14" s="67">
        <f>ROUND(G14*1.03,0)</f>
        <v>0</v>
      </c>
      <c r="I14" s="72">
        <f t="shared" si="0"/>
        <v>0</v>
      </c>
    </row>
    <row r="15" spans="1:13" s="1" customFormat="1" ht="15" x14ac:dyDescent="0.25">
      <c r="A15" s="66" t="s">
        <v>48</v>
      </c>
      <c r="C15" s="44"/>
      <c r="D15" s="72">
        <f>ROUND(D14*$C$15,0)</f>
        <v>0</v>
      </c>
      <c r="E15" s="72">
        <f>ROUND(E14*$C$15,0)</f>
        <v>0</v>
      </c>
      <c r="F15" s="72">
        <f>ROUND(F14*$C$15,0)</f>
        <v>0</v>
      </c>
      <c r="G15" s="72">
        <f>ROUND(G14*$C$15,0)</f>
        <v>0</v>
      </c>
      <c r="H15" s="72">
        <f>ROUND(H14*$C$15,0)</f>
        <v>0</v>
      </c>
      <c r="I15" s="72">
        <f t="shared" si="0"/>
        <v>0</v>
      </c>
    </row>
    <row r="16" spans="1:13" s="1" customFormat="1" ht="15" x14ac:dyDescent="0.25">
      <c r="A16" s="66" t="s">
        <v>53</v>
      </c>
      <c r="B16" s="84">
        <v>0</v>
      </c>
      <c r="C16" s="91"/>
      <c r="D16" s="67">
        <f>B16*C16</f>
        <v>0</v>
      </c>
      <c r="E16" s="67">
        <f>ROUND(D16*1.03,0)</f>
        <v>0</v>
      </c>
      <c r="F16" s="67">
        <f>ROUND(E16*1.03,0)</f>
        <v>0</v>
      </c>
      <c r="G16" s="67">
        <f>ROUND(F16*1.03,0)</f>
        <v>0</v>
      </c>
      <c r="H16" s="67">
        <f>ROUND(G16*1.03,0)</f>
        <v>0</v>
      </c>
      <c r="I16" s="72">
        <f t="shared" si="0"/>
        <v>0</v>
      </c>
    </row>
    <row r="17" spans="1:10" s="1" customFormat="1" ht="15" x14ac:dyDescent="0.25">
      <c r="A17" s="66" t="s">
        <v>48</v>
      </c>
      <c r="C17" s="44"/>
      <c r="D17" s="72">
        <f>ROUND(D16*$C$17,0)</f>
        <v>0</v>
      </c>
      <c r="E17" s="72">
        <f>ROUND(E16*$C$17,0)</f>
        <v>0</v>
      </c>
      <c r="F17" s="72">
        <f>ROUND(F16*$C$17,0)</f>
        <v>0</v>
      </c>
      <c r="G17" s="72">
        <f>ROUND(G16*$C$17,0)</f>
        <v>0</v>
      </c>
      <c r="H17" s="72">
        <f>ROUND(H16*$C$17,0)</f>
        <v>0</v>
      </c>
      <c r="I17" s="72">
        <f t="shared" si="0"/>
        <v>0</v>
      </c>
    </row>
    <row r="18" spans="1:10" s="1" customFormat="1" ht="15" x14ac:dyDescent="0.25">
      <c r="A18" s="66" t="s">
        <v>129</v>
      </c>
      <c r="B18" s="84">
        <v>0</v>
      </c>
      <c r="C18" s="91"/>
      <c r="D18" s="67">
        <f>B18*C18</f>
        <v>0</v>
      </c>
      <c r="E18" s="67">
        <f>ROUND(D18*1.03,0)</f>
        <v>0</v>
      </c>
      <c r="F18" s="67">
        <f>ROUND(E18*1.03,0)</f>
        <v>0</v>
      </c>
      <c r="G18" s="67">
        <f>ROUND(F18*1.03,0)</f>
        <v>0</v>
      </c>
      <c r="H18" s="67">
        <f>ROUND(G18*1.03,0)</f>
        <v>0</v>
      </c>
      <c r="I18" s="72">
        <f t="shared" si="0"/>
        <v>0</v>
      </c>
    </row>
    <row r="19" spans="1:10" s="1" customFormat="1" ht="15" x14ac:dyDescent="0.25">
      <c r="A19" s="66" t="s">
        <v>130</v>
      </c>
      <c r="C19" s="44"/>
      <c r="D19" s="72">
        <f>ROUND(D18*$C$19,0)</f>
        <v>0</v>
      </c>
      <c r="E19" s="72">
        <f>ROUND(E18*$C$19,0)</f>
        <v>0</v>
      </c>
      <c r="F19" s="72">
        <f>ROUND(F18*$C$19,0)</f>
        <v>0</v>
      </c>
      <c r="G19" s="72">
        <f>ROUND(G18*$C$19,0)</f>
        <v>0</v>
      </c>
      <c r="H19" s="72">
        <f>ROUND(H18*$C$19,0)</f>
        <v>0</v>
      </c>
      <c r="I19" s="72">
        <f t="shared" si="0"/>
        <v>0</v>
      </c>
    </row>
    <row r="20" spans="1:10" s="1" customFormat="1" ht="15" x14ac:dyDescent="0.25">
      <c r="A20" s="66" t="s">
        <v>57</v>
      </c>
      <c r="B20" s="1" t="s">
        <v>58</v>
      </c>
      <c r="D20" s="92">
        <v>0</v>
      </c>
      <c r="E20" s="92">
        <v>0</v>
      </c>
      <c r="F20" s="92">
        <v>0</v>
      </c>
      <c r="G20" s="92">
        <v>0</v>
      </c>
      <c r="H20" s="92">
        <v>0</v>
      </c>
      <c r="I20" s="72">
        <f t="shared" si="0"/>
        <v>0</v>
      </c>
    </row>
    <row r="21" spans="1:10" s="1" customFormat="1" ht="15" x14ac:dyDescent="0.25">
      <c r="A21" s="66" t="s">
        <v>59</v>
      </c>
      <c r="D21" s="92">
        <v>0</v>
      </c>
      <c r="E21" s="92">
        <v>0</v>
      </c>
      <c r="F21" s="92">
        <v>0</v>
      </c>
      <c r="G21" s="92">
        <v>0</v>
      </c>
      <c r="H21" s="92">
        <v>0</v>
      </c>
      <c r="I21" s="72">
        <f t="shared" si="0"/>
        <v>0</v>
      </c>
    </row>
    <row r="22" spans="1:10" s="1" customFormat="1" ht="15" x14ac:dyDescent="0.25">
      <c r="A22" s="66" t="s">
        <v>60</v>
      </c>
      <c r="D22" s="92">
        <v>0</v>
      </c>
      <c r="E22" s="92">
        <v>0</v>
      </c>
      <c r="F22" s="92">
        <v>0</v>
      </c>
      <c r="G22" s="92">
        <v>0</v>
      </c>
      <c r="H22" s="92">
        <v>0</v>
      </c>
      <c r="I22" s="72">
        <f t="shared" si="0"/>
        <v>0</v>
      </c>
    </row>
    <row r="23" spans="1:10" s="1" customFormat="1" ht="15" x14ac:dyDescent="0.25">
      <c r="A23" s="1" t="s">
        <v>61</v>
      </c>
      <c r="B23" s="1" t="s">
        <v>58</v>
      </c>
      <c r="C23" s="16">
        <v>0</v>
      </c>
      <c r="D23" s="67">
        <f>(C23/12)*B14</f>
        <v>0</v>
      </c>
      <c r="E23" s="67">
        <f>ROUND(D23*1.1,0)</f>
        <v>0</v>
      </c>
      <c r="F23" s="67">
        <f>ROUND(E23*1.1,0)</f>
        <v>0</v>
      </c>
      <c r="G23" s="67">
        <f>ROUND(F23*1.1,0)</f>
        <v>0</v>
      </c>
      <c r="H23" s="67">
        <f>ROUND(G23*1.1,0)</f>
        <v>0</v>
      </c>
      <c r="I23" s="72">
        <f t="shared" si="0"/>
        <v>0</v>
      </c>
    </row>
    <row r="24" spans="1:10" s="1" customFormat="1" ht="15" x14ac:dyDescent="0.25">
      <c r="A24" s="1" t="s">
        <v>62</v>
      </c>
      <c r="B24" s="66" t="s">
        <v>58</v>
      </c>
      <c r="C24" s="66"/>
      <c r="D24" s="92">
        <v>0</v>
      </c>
      <c r="E24" s="92">
        <v>0</v>
      </c>
      <c r="F24" s="92">
        <v>0</v>
      </c>
      <c r="G24" s="92">
        <v>0</v>
      </c>
      <c r="H24" s="92">
        <v>0</v>
      </c>
      <c r="I24" s="72">
        <f t="shared" si="0"/>
        <v>0</v>
      </c>
    </row>
    <row r="25" spans="1:10" s="1" customFormat="1" ht="15" x14ac:dyDescent="0.25">
      <c r="A25" s="1" t="s">
        <v>64</v>
      </c>
      <c r="D25" s="92">
        <v>0</v>
      </c>
      <c r="E25" s="92">
        <v>0</v>
      </c>
      <c r="F25" s="92">
        <v>0</v>
      </c>
      <c r="G25" s="92">
        <v>0</v>
      </c>
      <c r="H25" s="92">
        <v>0</v>
      </c>
      <c r="I25" s="72">
        <f t="shared" si="0"/>
        <v>0</v>
      </c>
    </row>
    <row r="26" spans="1:10" s="1" customFormat="1" ht="15" x14ac:dyDescent="0.25">
      <c r="A26" s="66" t="s">
        <v>65</v>
      </c>
      <c r="D26" s="92">
        <v>0</v>
      </c>
      <c r="E26" s="92">
        <v>0</v>
      </c>
      <c r="F26" s="92">
        <v>0</v>
      </c>
      <c r="G26" s="92">
        <v>0</v>
      </c>
      <c r="H26" s="92">
        <v>0</v>
      </c>
      <c r="I26" s="72">
        <f t="shared" si="0"/>
        <v>0</v>
      </c>
    </row>
    <row r="27" spans="1:10" s="1" customFormat="1" ht="15" x14ac:dyDescent="0.25">
      <c r="A27" s="66" t="s">
        <v>66</v>
      </c>
      <c r="D27" s="92">
        <v>0</v>
      </c>
      <c r="E27" s="92">
        <v>0</v>
      </c>
      <c r="F27" s="92">
        <v>0</v>
      </c>
      <c r="G27" s="92">
        <v>0</v>
      </c>
      <c r="H27" s="92">
        <v>0</v>
      </c>
      <c r="I27" s="72">
        <f t="shared" si="0"/>
        <v>0</v>
      </c>
    </row>
    <row r="28" spans="1:10" s="1" customFormat="1" ht="15" x14ac:dyDescent="0.25">
      <c r="A28" s="1" t="s">
        <v>67</v>
      </c>
      <c r="D28" s="92">
        <v>0</v>
      </c>
      <c r="E28" s="92">
        <v>0</v>
      </c>
      <c r="F28" s="92">
        <v>0</v>
      </c>
      <c r="G28" s="92">
        <v>0</v>
      </c>
      <c r="H28" s="92">
        <v>0</v>
      </c>
      <c r="I28" s="72">
        <f t="shared" si="0"/>
        <v>0</v>
      </c>
    </row>
    <row r="29" spans="1:10" s="1" customFormat="1" ht="15" x14ac:dyDescent="0.25">
      <c r="A29" s="1" t="s">
        <v>68</v>
      </c>
      <c r="D29" s="92">
        <v>0</v>
      </c>
      <c r="E29" s="92">
        <v>0</v>
      </c>
      <c r="F29" s="92">
        <v>0</v>
      </c>
      <c r="G29" s="92">
        <v>0</v>
      </c>
      <c r="H29" s="92">
        <v>0</v>
      </c>
      <c r="I29" s="72">
        <f t="shared" si="0"/>
        <v>0</v>
      </c>
    </row>
    <row r="30" spans="1:10" s="1" customFormat="1" ht="15" x14ac:dyDescent="0.25">
      <c r="A30" s="66" t="s">
        <v>131</v>
      </c>
      <c r="B30" s="66" t="s">
        <v>132</v>
      </c>
      <c r="D30" s="67"/>
      <c r="E30" s="67"/>
      <c r="F30" s="67"/>
      <c r="G30" s="67"/>
      <c r="H30" s="67"/>
      <c r="I30" s="72"/>
      <c r="J30" s="66"/>
    </row>
    <row r="31" spans="1:10" s="1" customFormat="1" ht="15" x14ac:dyDescent="0.25">
      <c r="A31" s="66" t="s">
        <v>133</v>
      </c>
      <c r="B31" s="66" t="s">
        <v>134</v>
      </c>
      <c r="D31" s="67"/>
      <c r="E31" s="67"/>
      <c r="F31" s="67"/>
      <c r="G31" s="67"/>
      <c r="H31" s="67"/>
      <c r="I31" s="72"/>
    </row>
    <row r="32" spans="1:10" s="1" customFormat="1" ht="15" x14ac:dyDescent="0.25">
      <c r="A32" s="66"/>
      <c r="D32" s="67"/>
      <c r="E32" s="67"/>
      <c r="F32" s="67"/>
      <c r="G32" s="67"/>
      <c r="H32" s="67"/>
      <c r="I32" s="72"/>
    </row>
    <row r="33" spans="1:12" s="1" customFormat="1" ht="15" x14ac:dyDescent="0.25">
      <c r="A33" s="9" t="str">
        <f>'Combined Budgets'!A35</f>
        <v>Modified Total Direct Cost (UF Federally Negotiated Rates: GNV Res 52.5%; REC Res 34.1%; Ext 32.6%; Teaching 47.5%)</v>
      </c>
      <c r="D33" s="67"/>
      <c r="E33" s="67"/>
      <c r="F33" s="67"/>
      <c r="G33" s="67"/>
      <c r="H33" s="67"/>
      <c r="I33" s="72"/>
    </row>
    <row r="34" spans="1:12" s="1" customFormat="1" ht="15" x14ac:dyDescent="0.25">
      <c r="A34" s="4" t="s">
        <v>73</v>
      </c>
      <c r="B34" s="4"/>
      <c r="C34" s="4"/>
      <c r="D34" s="75">
        <f>SUM(D6:D33)</f>
        <v>0</v>
      </c>
      <c r="E34" s="75">
        <f>SUM(E6:E33)</f>
        <v>0</v>
      </c>
      <c r="F34" s="75">
        <f>SUM(F6:F33)</f>
        <v>0</v>
      </c>
      <c r="G34" s="75">
        <f>SUM(G6:G33)</f>
        <v>0</v>
      </c>
      <c r="H34" s="75">
        <f>SUM(H6:H33)</f>
        <v>0</v>
      </c>
      <c r="I34" s="75">
        <f>SUM(D34:H34)</f>
        <v>0</v>
      </c>
    </row>
    <row r="35" spans="1:12" s="1" customFormat="1" ht="15" x14ac:dyDescent="0.25">
      <c r="A35" s="4" t="s">
        <v>74</v>
      </c>
      <c r="B35" s="4"/>
      <c r="C35" s="4"/>
      <c r="D35" s="75">
        <f>SUM(D6:D33)-D20-D23-D31-D24</f>
        <v>0</v>
      </c>
      <c r="E35" s="75">
        <f t="shared" ref="E35:H35" si="1">SUM(E6:E33)-E20-E23-E31-E24</f>
        <v>0</v>
      </c>
      <c r="F35" s="75">
        <f t="shared" si="1"/>
        <v>0</v>
      </c>
      <c r="G35" s="75">
        <f t="shared" si="1"/>
        <v>0</v>
      </c>
      <c r="H35" s="75">
        <f t="shared" si="1"/>
        <v>0</v>
      </c>
      <c r="I35" s="105">
        <f>SUM(D35:H35)</f>
        <v>0</v>
      </c>
    </row>
    <row r="36" spans="1:12" s="1" customFormat="1" ht="15" x14ac:dyDescent="0.25">
      <c r="A36" s="1" t="s">
        <v>114</v>
      </c>
      <c r="B36" s="46">
        <f>'UF PI'!B55</f>
        <v>0.34100000000000003</v>
      </c>
      <c r="C36" s="5"/>
      <c r="D36" s="72">
        <f>D35*$B$36</f>
        <v>0</v>
      </c>
      <c r="E36" s="72">
        <f t="shared" ref="E36:H36" si="2">E35*$B$36</f>
        <v>0</v>
      </c>
      <c r="F36" s="72">
        <f t="shared" si="2"/>
        <v>0</v>
      </c>
      <c r="G36" s="72">
        <f t="shared" si="2"/>
        <v>0</v>
      </c>
      <c r="H36" s="72">
        <f t="shared" si="2"/>
        <v>0</v>
      </c>
      <c r="I36" s="75">
        <f>SUM(D36:H36)</f>
        <v>0</v>
      </c>
    </row>
    <row r="37" spans="1:12" s="1" customFormat="1" thickBot="1" x14ac:dyDescent="0.3">
      <c r="A37" s="6" t="s">
        <v>23</v>
      </c>
      <c r="B37" s="6"/>
      <c r="C37" s="6"/>
      <c r="D37" s="76">
        <f>D34+D36</f>
        <v>0</v>
      </c>
      <c r="E37" s="76">
        <f>E34+E36</f>
        <v>0</v>
      </c>
      <c r="F37" s="76">
        <f>F34+F36</f>
        <v>0</v>
      </c>
      <c r="G37" s="76">
        <f>G34+G36</f>
        <v>0</v>
      </c>
      <c r="H37" s="76">
        <f>H34+H36</f>
        <v>0</v>
      </c>
      <c r="I37" s="76">
        <f>SUM(D37:H37)</f>
        <v>0</v>
      </c>
    </row>
    <row r="38" spans="1:12" s="1" customFormat="1" thickTop="1" x14ac:dyDescent="0.25">
      <c r="D38" s="67"/>
      <c r="E38" s="67"/>
      <c r="F38" s="67"/>
      <c r="G38" s="67"/>
      <c r="H38" s="67"/>
      <c r="I38" s="67"/>
    </row>
    <row r="39" spans="1:12" s="1" customFormat="1" ht="15" x14ac:dyDescent="0.25">
      <c r="A39" s="9" t="s">
        <v>115</v>
      </c>
      <c r="C39" s="72"/>
      <c r="D39" s="72"/>
      <c r="E39" s="72"/>
      <c r="F39" s="72"/>
      <c r="G39" s="72"/>
      <c r="H39" s="72"/>
    </row>
    <row r="40" spans="1:12" x14ac:dyDescent="0.25">
      <c r="A40" s="12"/>
      <c r="B40" s="47">
        <f>'UF PI'!B59</f>
        <v>0.42857000000000001</v>
      </c>
      <c r="C40" s="12"/>
      <c r="D40" s="75">
        <f>D34*$B$40</f>
        <v>0</v>
      </c>
      <c r="E40" s="75">
        <f t="shared" ref="E40:H40" si="3">E34*$B$40</f>
        <v>0</v>
      </c>
      <c r="F40" s="75">
        <f t="shared" si="3"/>
        <v>0</v>
      </c>
      <c r="G40" s="75">
        <f t="shared" si="3"/>
        <v>0</v>
      </c>
      <c r="H40" s="75">
        <f t="shared" si="3"/>
        <v>0</v>
      </c>
      <c r="I40" s="75">
        <f>SUM(D40:H40)</f>
        <v>0</v>
      </c>
    </row>
    <row r="41" spans="1:12" ht="16.5" thickBot="1" x14ac:dyDescent="0.3">
      <c r="A41" s="6" t="s">
        <v>23</v>
      </c>
      <c r="B41" s="6"/>
      <c r="C41" s="6"/>
      <c r="D41" s="76">
        <f>D34+D40</f>
        <v>0</v>
      </c>
      <c r="E41" s="76">
        <f>E34+E40</f>
        <v>0</v>
      </c>
      <c r="F41" s="76">
        <f>F34+F40</f>
        <v>0</v>
      </c>
      <c r="G41" s="76">
        <f>G34+G40</f>
        <v>0</v>
      </c>
      <c r="H41" s="76">
        <f>H34+H40</f>
        <v>0</v>
      </c>
      <c r="I41" s="76">
        <f>SUM(D41:H41)</f>
        <v>0</v>
      </c>
    </row>
    <row r="42" spans="1:12" ht="16.5" thickTop="1" x14ac:dyDescent="0.25"/>
    <row r="44" spans="1:12" s="1" customFormat="1" ht="15.75" customHeight="1" x14ac:dyDescent="0.25">
      <c r="A44" s="9" t="s">
        <v>116</v>
      </c>
      <c r="C44" s="72"/>
      <c r="D44" s="72"/>
      <c r="E44" s="72"/>
      <c r="F44" s="72"/>
      <c r="G44" s="72"/>
      <c r="H44" s="72"/>
    </row>
    <row r="45" spans="1:12" hidden="1" x14ac:dyDescent="0.25">
      <c r="A45" s="23" t="s">
        <v>117</v>
      </c>
      <c r="B45" s="23"/>
      <c r="C45" s="23"/>
      <c r="D45" s="23"/>
      <c r="E45" s="23"/>
      <c r="F45" s="23"/>
      <c r="G45" s="23"/>
      <c r="H45" s="23"/>
      <c r="I45" s="23"/>
      <c r="J45" s="23"/>
      <c r="K45" s="24"/>
      <c r="L45" s="24"/>
    </row>
    <row r="46" spans="1:12" hidden="1" x14ac:dyDescent="0.25">
      <c r="A46" s="9"/>
      <c r="B46" s="95" t="s">
        <v>90</v>
      </c>
      <c r="C46" s="96" t="s">
        <v>91</v>
      </c>
      <c r="D46" s="67"/>
      <c r="E46" s="67"/>
      <c r="F46" s="20"/>
      <c r="G46" s="67"/>
      <c r="H46" s="67"/>
      <c r="I46" s="67"/>
    </row>
    <row r="47" spans="1:12" ht="16.5" hidden="1" thickBot="1" x14ac:dyDescent="0.3">
      <c r="A47" s="70" t="s">
        <v>92</v>
      </c>
      <c r="B47" s="70"/>
      <c r="C47" s="83" t="s">
        <v>93</v>
      </c>
      <c r="D47" s="71" t="s">
        <v>42</v>
      </c>
      <c r="E47" s="71" t="s">
        <v>43</v>
      </c>
      <c r="F47" s="71" t="s">
        <v>44</v>
      </c>
      <c r="G47" s="71" t="s">
        <v>45</v>
      </c>
      <c r="H47" s="71" t="s">
        <v>46</v>
      </c>
      <c r="I47" s="71" t="s">
        <v>23</v>
      </c>
      <c r="J47" s="94" t="s">
        <v>118</v>
      </c>
      <c r="K47" s="25"/>
      <c r="L47" s="25"/>
    </row>
    <row r="48" spans="1:12" hidden="1" x14ac:dyDescent="0.25">
      <c r="A48" s="66" t="s">
        <v>47</v>
      </c>
      <c r="B48" s="97">
        <v>0</v>
      </c>
      <c r="C48" s="98">
        <v>0</v>
      </c>
      <c r="D48" s="67">
        <f>(C48/12)*B48</f>
        <v>0</v>
      </c>
      <c r="E48" s="67">
        <f>ROUND(D48*1.03,0)</f>
        <v>0</v>
      </c>
      <c r="F48" s="67">
        <f t="shared" ref="F48:G48" si="4">ROUND(E48*1.03,0)</f>
        <v>0</v>
      </c>
      <c r="G48" s="67">
        <f t="shared" si="4"/>
        <v>0</v>
      </c>
      <c r="H48" s="67">
        <v>0</v>
      </c>
      <c r="I48" s="72">
        <f t="shared" ref="I48:I71" si="5">SUM(D48:H48)</f>
        <v>0</v>
      </c>
      <c r="J48" s="14"/>
      <c r="K48" s="14"/>
      <c r="L48" s="14"/>
    </row>
    <row r="49" spans="1:12" hidden="1" x14ac:dyDescent="0.25">
      <c r="A49" s="66" t="s">
        <v>48</v>
      </c>
      <c r="B49" s="1"/>
      <c r="C49" s="15">
        <v>0.26800000000000002</v>
      </c>
      <c r="D49" s="72">
        <f>ROUND(D48*$C$49,0)</f>
        <v>0</v>
      </c>
      <c r="E49" s="72">
        <f t="shared" ref="E49:H49" si="6">ROUND(E48*$C$49,0)</f>
        <v>0</v>
      </c>
      <c r="F49" s="72">
        <f t="shared" si="6"/>
        <v>0</v>
      </c>
      <c r="G49" s="72">
        <f t="shared" si="6"/>
        <v>0</v>
      </c>
      <c r="H49" s="72">
        <f t="shared" si="6"/>
        <v>0</v>
      </c>
      <c r="I49" s="72">
        <f t="shared" si="5"/>
        <v>0</v>
      </c>
    </row>
    <row r="50" spans="1:12" hidden="1" x14ac:dyDescent="0.25">
      <c r="A50" s="66" t="s">
        <v>49</v>
      </c>
      <c r="B50" s="97">
        <v>0</v>
      </c>
      <c r="C50" s="98">
        <v>0</v>
      </c>
      <c r="D50" s="67">
        <f>(C50/12)*B50</f>
        <v>0</v>
      </c>
      <c r="E50" s="67">
        <f>ROUND(D50*1.03,0)</f>
        <v>0</v>
      </c>
      <c r="F50" s="67">
        <f t="shared" ref="F50:G50" si="7">ROUND(E50*1.03,0)</f>
        <v>0</v>
      </c>
      <c r="G50" s="67">
        <f t="shared" si="7"/>
        <v>0</v>
      </c>
      <c r="H50" s="67">
        <v>0</v>
      </c>
      <c r="I50" s="72">
        <f t="shared" si="5"/>
        <v>0</v>
      </c>
      <c r="J50" s="14"/>
      <c r="K50" s="14"/>
      <c r="L50" s="14"/>
    </row>
    <row r="51" spans="1:12" hidden="1" x14ac:dyDescent="0.25">
      <c r="A51" s="66" t="s">
        <v>48</v>
      </c>
      <c r="B51" s="1"/>
      <c r="C51" s="15">
        <v>0.35699999999999998</v>
      </c>
      <c r="D51" s="72">
        <f>ROUND(D50*$C$51,0)</f>
        <v>0</v>
      </c>
      <c r="E51" s="72">
        <f t="shared" ref="E51:H51" si="8">ROUND(E50*$C$51,0)</f>
        <v>0</v>
      </c>
      <c r="F51" s="72">
        <f t="shared" si="8"/>
        <v>0</v>
      </c>
      <c r="G51" s="72">
        <f t="shared" si="8"/>
        <v>0</v>
      </c>
      <c r="H51" s="72">
        <f t="shared" si="8"/>
        <v>0</v>
      </c>
      <c r="I51" s="72">
        <f t="shared" si="5"/>
        <v>0</v>
      </c>
    </row>
    <row r="52" spans="1:12" hidden="1" x14ac:dyDescent="0.25">
      <c r="A52" s="66" t="s">
        <v>119</v>
      </c>
      <c r="B52" s="97">
        <v>0</v>
      </c>
      <c r="C52" s="98">
        <v>0</v>
      </c>
      <c r="D52" s="67">
        <f>(C52/12)*B52</f>
        <v>0</v>
      </c>
      <c r="E52" s="67">
        <f>ROUND(D52*1.03,0)</f>
        <v>0</v>
      </c>
      <c r="F52" s="67">
        <f t="shared" ref="F52:H52" si="9">ROUND(E52*1.03,0)</f>
        <v>0</v>
      </c>
      <c r="G52" s="67">
        <f t="shared" si="9"/>
        <v>0</v>
      </c>
      <c r="H52" s="67">
        <f t="shared" si="9"/>
        <v>0</v>
      </c>
      <c r="I52" s="72">
        <f t="shared" si="5"/>
        <v>0</v>
      </c>
      <c r="J52" s="14"/>
      <c r="K52" s="14"/>
      <c r="L52" s="14"/>
    </row>
    <row r="53" spans="1:12" hidden="1" x14ac:dyDescent="0.25">
      <c r="A53" s="66" t="s">
        <v>48</v>
      </c>
      <c r="B53" s="1"/>
      <c r="C53" s="15">
        <v>0.48599999999999999</v>
      </c>
      <c r="D53" s="72">
        <f>ROUND(D52*$C$53,0)</f>
        <v>0</v>
      </c>
      <c r="E53" s="72">
        <f t="shared" ref="E53:H53" si="10">ROUND(E52*$C$53,0)</f>
        <v>0</v>
      </c>
      <c r="F53" s="72">
        <f t="shared" si="10"/>
        <v>0</v>
      </c>
      <c r="G53" s="72">
        <f t="shared" si="10"/>
        <v>0</v>
      </c>
      <c r="H53" s="72">
        <f t="shared" si="10"/>
        <v>0</v>
      </c>
      <c r="I53" s="72">
        <f t="shared" si="5"/>
        <v>0</v>
      </c>
      <c r="J53" s="18"/>
    </row>
    <row r="54" spans="1:12" hidden="1" x14ac:dyDescent="0.25">
      <c r="A54" s="66" t="s">
        <v>51</v>
      </c>
      <c r="B54" s="97">
        <v>0</v>
      </c>
      <c r="C54" s="98">
        <v>47476</v>
      </c>
      <c r="D54" s="67">
        <f>(C54/12)*B54</f>
        <v>0</v>
      </c>
      <c r="E54" s="67">
        <f>ROUND(D54*1.03,0)</f>
        <v>0</v>
      </c>
      <c r="F54" s="67">
        <f t="shared" ref="F54:H54" si="11">ROUND(E54*1.03,0)</f>
        <v>0</v>
      </c>
      <c r="G54" s="67">
        <f t="shared" si="11"/>
        <v>0</v>
      </c>
      <c r="H54" s="67">
        <f t="shared" si="11"/>
        <v>0</v>
      </c>
      <c r="I54" s="72">
        <f t="shared" si="5"/>
        <v>0</v>
      </c>
      <c r="J54" s="14"/>
      <c r="K54" s="14"/>
      <c r="L54" s="14"/>
    </row>
    <row r="55" spans="1:12" hidden="1" x14ac:dyDescent="0.25">
      <c r="A55" s="66" t="s">
        <v>48</v>
      </c>
      <c r="B55" s="1"/>
      <c r="C55" s="15">
        <v>0.121</v>
      </c>
      <c r="D55" s="72">
        <f>ROUND(D54*$C$55,0)</f>
        <v>0</v>
      </c>
      <c r="E55" s="72">
        <f t="shared" ref="E55:H55" si="12">ROUND(E54*$C$55,0)</f>
        <v>0</v>
      </c>
      <c r="F55" s="72">
        <f t="shared" si="12"/>
        <v>0</v>
      </c>
      <c r="G55" s="72">
        <f t="shared" si="12"/>
        <v>0</v>
      </c>
      <c r="H55" s="72">
        <f t="shared" si="12"/>
        <v>0</v>
      </c>
      <c r="I55" s="72">
        <f t="shared" si="5"/>
        <v>0</v>
      </c>
    </row>
    <row r="56" spans="1:12" hidden="1" x14ac:dyDescent="0.25">
      <c r="A56" s="66" t="s">
        <v>52</v>
      </c>
      <c r="B56" s="97">
        <v>0</v>
      </c>
      <c r="C56" s="98">
        <v>21333</v>
      </c>
      <c r="D56" s="67">
        <f>(C56/12)*B56</f>
        <v>0</v>
      </c>
      <c r="E56" s="67">
        <f>ROUND(D56*1.03,0)</f>
        <v>0</v>
      </c>
      <c r="F56" s="67">
        <f t="shared" ref="F56:G56" si="13">ROUND(E56*1.03,0)</f>
        <v>0</v>
      </c>
      <c r="G56" s="67">
        <f t="shared" si="13"/>
        <v>0</v>
      </c>
      <c r="H56" s="67">
        <v>0</v>
      </c>
      <c r="I56" s="72">
        <f t="shared" si="5"/>
        <v>0</v>
      </c>
      <c r="J56" s="14"/>
      <c r="K56" s="14"/>
      <c r="L56" s="14"/>
    </row>
    <row r="57" spans="1:12" hidden="1" x14ac:dyDescent="0.25">
      <c r="A57" s="66" t="s">
        <v>48</v>
      </c>
      <c r="B57" s="1"/>
      <c r="C57" s="15">
        <v>0.121</v>
      </c>
      <c r="D57" s="72">
        <f>ROUND(D56*$C$57,0)</f>
        <v>0</v>
      </c>
      <c r="E57" s="72">
        <f t="shared" ref="E57:H57" si="14">ROUND(E56*$C$57,0)</f>
        <v>0</v>
      </c>
      <c r="F57" s="72">
        <f t="shared" si="14"/>
        <v>0</v>
      </c>
      <c r="G57" s="72">
        <f t="shared" si="14"/>
        <v>0</v>
      </c>
      <c r="H57" s="72">
        <f t="shared" si="14"/>
        <v>0</v>
      </c>
      <c r="I57" s="72">
        <f t="shared" si="5"/>
        <v>0</v>
      </c>
    </row>
    <row r="58" spans="1:12" hidden="1" x14ac:dyDescent="0.25">
      <c r="A58" s="66" t="s">
        <v>53</v>
      </c>
      <c r="B58" s="97">
        <v>0</v>
      </c>
      <c r="C58" s="99">
        <v>8.4600000000000009</v>
      </c>
      <c r="D58" s="67">
        <f>B58*C58</f>
        <v>0</v>
      </c>
      <c r="E58" s="67">
        <f>ROUND(D58*1.03,0)</f>
        <v>0</v>
      </c>
      <c r="F58" s="67">
        <f>ROUND(E58*1.03,0)</f>
        <v>0</v>
      </c>
      <c r="G58" s="67">
        <f>ROUND(F58*1.03,0)</f>
        <v>0</v>
      </c>
      <c r="H58" s="67">
        <f>ROUND(G58*1.03,0)</f>
        <v>0</v>
      </c>
      <c r="I58" s="72">
        <f t="shared" si="5"/>
        <v>0</v>
      </c>
      <c r="J58" s="14"/>
      <c r="K58" s="14"/>
      <c r="L58" s="14"/>
    </row>
    <row r="59" spans="1:12" hidden="1" x14ac:dyDescent="0.25">
      <c r="A59" s="66" t="s">
        <v>48</v>
      </c>
      <c r="B59" s="1"/>
      <c r="C59" s="15">
        <v>5.7000000000000002E-2</v>
      </c>
      <c r="D59" s="72">
        <f>ROUND(D58*$C$59,0)</f>
        <v>0</v>
      </c>
      <c r="E59" s="72">
        <f t="shared" ref="E59:H59" si="15">ROUND(E58*$C$59,0)</f>
        <v>0</v>
      </c>
      <c r="F59" s="72">
        <f t="shared" si="15"/>
        <v>0</v>
      </c>
      <c r="G59" s="72">
        <f t="shared" si="15"/>
        <v>0</v>
      </c>
      <c r="H59" s="72">
        <f t="shared" si="15"/>
        <v>0</v>
      </c>
      <c r="I59" s="72">
        <f t="shared" si="5"/>
        <v>0</v>
      </c>
    </row>
    <row r="60" spans="1:12" hidden="1" x14ac:dyDescent="0.25">
      <c r="A60" s="66" t="s">
        <v>129</v>
      </c>
      <c r="B60" s="97">
        <v>0</v>
      </c>
      <c r="C60" s="99">
        <v>8.4600000000000009</v>
      </c>
      <c r="D60" s="67">
        <f>B60*C60</f>
        <v>0</v>
      </c>
      <c r="E60" s="67">
        <f>ROUND(D60*1.03,0)</f>
        <v>0</v>
      </c>
      <c r="F60" s="67">
        <f>ROUND(E60*1.03,0)</f>
        <v>0</v>
      </c>
      <c r="G60" s="67">
        <f>ROUND(F60*1.03,0)</f>
        <v>0</v>
      </c>
      <c r="H60" s="67">
        <f>ROUND(G60*1.03,0)</f>
        <v>0</v>
      </c>
      <c r="I60" s="72">
        <f t="shared" si="5"/>
        <v>0</v>
      </c>
      <c r="J60" s="14"/>
      <c r="K60" s="14"/>
      <c r="L60" s="14"/>
    </row>
    <row r="61" spans="1:12" hidden="1" x14ac:dyDescent="0.25">
      <c r="A61" s="66" t="s">
        <v>130</v>
      </c>
      <c r="B61" s="1"/>
      <c r="C61" s="15">
        <v>0.36599999999999999</v>
      </c>
      <c r="D61" s="72">
        <f>ROUND(D60*$C$60,0)</f>
        <v>0</v>
      </c>
      <c r="E61" s="72">
        <f t="shared" ref="E61:H61" si="16">ROUND(E60*$C$60,0)</f>
        <v>0</v>
      </c>
      <c r="F61" s="72">
        <f t="shared" si="16"/>
        <v>0</v>
      </c>
      <c r="G61" s="72">
        <f t="shared" si="16"/>
        <v>0</v>
      </c>
      <c r="H61" s="72">
        <f t="shared" si="16"/>
        <v>0</v>
      </c>
      <c r="I61" s="72">
        <f t="shared" si="5"/>
        <v>0</v>
      </c>
    </row>
    <row r="62" spans="1:12" hidden="1" x14ac:dyDescent="0.25">
      <c r="A62" s="66" t="s">
        <v>57</v>
      </c>
      <c r="B62" s="1" t="s">
        <v>58</v>
      </c>
      <c r="C62" s="1"/>
      <c r="D62" s="96">
        <v>0</v>
      </c>
      <c r="E62" s="96">
        <v>0</v>
      </c>
      <c r="F62" s="96">
        <v>0</v>
      </c>
      <c r="G62" s="96">
        <v>0</v>
      </c>
      <c r="H62" s="96">
        <v>0</v>
      </c>
      <c r="I62" s="72">
        <f t="shared" si="5"/>
        <v>0</v>
      </c>
      <c r="J62" s="14"/>
      <c r="K62" s="14"/>
      <c r="L62" s="14"/>
    </row>
    <row r="63" spans="1:12" hidden="1" x14ac:dyDescent="0.25">
      <c r="A63" s="66" t="s">
        <v>59</v>
      </c>
      <c r="B63" s="1"/>
      <c r="C63" s="1"/>
      <c r="D63" s="96">
        <v>0</v>
      </c>
      <c r="E63" s="96">
        <v>0</v>
      </c>
      <c r="F63" s="96">
        <v>0</v>
      </c>
      <c r="G63" s="96">
        <v>0</v>
      </c>
      <c r="H63" s="96">
        <v>0</v>
      </c>
      <c r="I63" s="72">
        <f t="shared" si="5"/>
        <v>0</v>
      </c>
      <c r="J63" s="14"/>
      <c r="K63" s="14"/>
      <c r="L63" s="14"/>
    </row>
    <row r="64" spans="1:12" hidden="1" x14ac:dyDescent="0.25">
      <c r="A64" s="66" t="s">
        <v>60</v>
      </c>
      <c r="B64" s="1"/>
      <c r="C64" s="1"/>
      <c r="D64" s="96">
        <v>0</v>
      </c>
      <c r="E64" s="96">
        <v>0</v>
      </c>
      <c r="F64" s="96">
        <v>0</v>
      </c>
      <c r="G64" s="96">
        <v>0</v>
      </c>
      <c r="H64" s="96">
        <v>0</v>
      </c>
      <c r="I64" s="72">
        <f t="shared" si="5"/>
        <v>0</v>
      </c>
      <c r="J64" s="14"/>
      <c r="K64" s="14"/>
      <c r="L64" s="14"/>
    </row>
    <row r="65" spans="1:12" hidden="1" x14ac:dyDescent="0.25">
      <c r="A65" s="66" t="s">
        <v>135</v>
      </c>
      <c r="B65" s="1" t="s">
        <v>58</v>
      </c>
      <c r="C65" s="16">
        <v>11848</v>
      </c>
      <c r="D65" s="67">
        <f>(C65/12)*B56</f>
        <v>0</v>
      </c>
      <c r="E65" s="67">
        <f>ROUND(D65*1.1,0)</f>
        <v>0</v>
      </c>
      <c r="F65" s="67">
        <f>ROUND(E65*1.1,0)</f>
        <v>0</v>
      </c>
      <c r="G65" s="67">
        <f>ROUND(F65*1.1,0)</f>
        <v>0</v>
      </c>
      <c r="H65" s="67">
        <v>0</v>
      </c>
      <c r="I65" s="72">
        <f t="shared" si="5"/>
        <v>0</v>
      </c>
      <c r="J65" s="14"/>
      <c r="K65" s="14"/>
      <c r="L65" s="14"/>
    </row>
    <row r="66" spans="1:12" hidden="1" x14ac:dyDescent="0.25">
      <c r="A66" s="1" t="s">
        <v>62</v>
      </c>
      <c r="B66" s="66" t="s">
        <v>58</v>
      </c>
      <c r="C66" s="66"/>
      <c r="D66" s="96">
        <v>0</v>
      </c>
      <c r="E66" s="96">
        <v>0</v>
      </c>
      <c r="F66" s="96">
        <v>0</v>
      </c>
      <c r="G66" s="96">
        <v>0</v>
      </c>
      <c r="H66" s="96">
        <v>0</v>
      </c>
      <c r="I66" s="72">
        <f t="shared" si="5"/>
        <v>0</v>
      </c>
      <c r="J66" s="14"/>
      <c r="K66" s="14"/>
      <c r="L66" s="14"/>
    </row>
    <row r="67" spans="1:12" hidden="1" x14ac:dyDescent="0.25">
      <c r="A67" s="1" t="s">
        <v>64</v>
      </c>
      <c r="B67" s="1"/>
      <c r="C67" s="1"/>
      <c r="D67" s="96">
        <v>0</v>
      </c>
      <c r="E67" s="96">
        <v>0</v>
      </c>
      <c r="F67" s="96">
        <v>0</v>
      </c>
      <c r="G67" s="96">
        <v>0</v>
      </c>
      <c r="H67" s="96">
        <v>0</v>
      </c>
      <c r="I67" s="72">
        <f t="shared" si="5"/>
        <v>0</v>
      </c>
      <c r="J67" s="14"/>
      <c r="K67" s="14"/>
      <c r="L67" s="14"/>
    </row>
    <row r="68" spans="1:12" hidden="1" x14ac:dyDescent="0.25">
      <c r="A68" s="66" t="s">
        <v>65</v>
      </c>
      <c r="B68" s="1"/>
      <c r="C68" s="1"/>
      <c r="D68" s="96">
        <v>0</v>
      </c>
      <c r="E68" s="96">
        <v>0</v>
      </c>
      <c r="F68" s="96">
        <v>0</v>
      </c>
      <c r="G68" s="96">
        <v>0</v>
      </c>
      <c r="H68" s="96">
        <v>0</v>
      </c>
      <c r="I68" s="72">
        <f t="shared" si="5"/>
        <v>0</v>
      </c>
      <c r="J68" s="14"/>
      <c r="K68" s="14"/>
      <c r="L68" s="14"/>
    </row>
    <row r="69" spans="1:12" hidden="1" x14ac:dyDescent="0.25">
      <c r="A69" s="66" t="s">
        <v>66</v>
      </c>
      <c r="B69" s="1"/>
      <c r="C69" s="1"/>
      <c r="D69" s="96">
        <v>0</v>
      </c>
      <c r="E69" s="96">
        <v>0</v>
      </c>
      <c r="F69" s="96">
        <v>0</v>
      </c>
      <c r="G69" s="96">
        <v>0</v>
      </c>
      <c r="H69" s="96">
        <v>0</v>
      </c>
      <c r="I69" s="72">
        <f t="shared" si="5"/>
        <v>0</v>
      </c>
      <c r="J69" s="14"/>
      <c r="K69" s="14"/>
      <c r="L69" s="14"/>
    </row>
    <row r="70" spans="1:12" hidden="1" x14ac:dyDescent="0.25">
      <c r="A70" s="1" t="s">
        <v>67</v>
      </c>
      <c r="B70" s="1"/>
      <c r="C70" s="1"/>
      <c r="D70" s="96">
        <v>0</v>
      </c>
      <c r="E70" s="96">
        <v>0</v>
      </c>
      <c r="F70" s="96">
        <v>0</v>
      </c>
      <c r="G70" s="96">
        <v>0</v>
      </c>
      <c r="H70" s="96">
        <v>0</v>
      </c>
      <c r="I70" s="72">
        <f t="shared" si="5"/>
        <v>0</v>
      </c>
      <c r="J70" s="14"/>
      <c r="K70" s="14"/>
      <c r="L70" s="14"/>
    </row>
    <row r="71" spans="1:12" hidden="1" x14ac:dyDescent="0.25">
      <c r="A71" s="1" t="s">
        <v>68</v>
      </c>
      <c r="B71" s="1"/>
      <c r="C71" s="1"/>
      <c r="D71" s="96">
        <v>0</v>
      </c>
      <c r="E71" s="96">
        <v>0</v>
      </c>
      <c r="F71" s="96">
        <v>0</v>
      </c>
      <c r="G71" s="96">
        <v>0</v>
      </c>
      <c r="H71" s="96">
        <v>0</v>
      </c>
      <c r="I71" s="72">
        <f t="shared" si="5"/>
        <v>0</v>
      </c>
      <c r="J71" s="14"/>
      <c r="K71" s="14"/>
      <c r="L71" s="14"/>
    </row>
    <row r="72" spans="1:12" hidden="1" x14ac:dyDescent="0.25">
      <c r="A72" s="66"/>
      <c r="B72" s="1"/>
      <c r="C72" s="1"/>
      <c r="D72" s="67"/>
      <c r="E72" s="67"/>
      <c r="F72" s="67"/>
      <c r="G72" s="67"/>
      <c r="H72" s="67"/>
      <c r="I72" s="72"/>
    </row>
    <row r="73" spans="1:12" hidden="1" x14ac:dyDescent="0.25">
      <c r="A73" s="4" t="s">
        <v>73</v>
      </c>
      <c r="B73" s="4"/>
      <c r="C73" s="4"/>
      <c r="D73" s="75">
        <f>SUM(D48:D72)</f>
        <v>0</v>
      </c>
      <c r="E73" s="75">
        <f>SUM(E48:E72)</f>
        <v>0</v>
      </c>
      <c r="F73" s="75">
        <f>SUM(F48:F72)</f>
        <v>0</v>
      </c>
      <c r="G73" s="75">
        <f>SUM(G48:G72)</f>
        <v>0</v>
      </c>
      <c r="H73" s="75">
        <f>SUM(H48:H72)</f>
        <v>0</v>
      </c>
      <c r="I73" s="75">
        <f>SUM(D73:H73)</f>
        <v>0</v>
      </c>
    </row>
    <row r="74" spans="1:12" hidden="1" x14ac:dyDescent="0.25">
      <c r="A74" s="4" t="s">
        <v>74</v>
      </c>
      <c r="B74" s="4"/>
      <c r="C74" s="4"/>
      <c r="D74" s="75">
        <f>SUM(D48:D72)-D62-D65-D66</f>
        <v>0</v>
      </c>
      <c r="E74" s="75">
        <f t="shared" ref="E74:H74" si="17">SUM(E48:E72)-E62-E65-E66</f>
        <v>0</v>
      </c>
      <c r="F74" s="75">
        <f t="shared" si="17"/>
        <v>0</v>
      </c>
      <c r="G74" s="75">
        <f t="shared" si="17"/>
        <v>0</v>
      </c>
      <c r="H74" s="75">
        <f t="shared" si="17"/>
        <v>0</v>
      </c>
      <c r="I74" s="75">
        <f>SUM(D74:H74)</f>
        <v>0</v>
      </c>
    </row>
    <row r="75" spans="1:12" hidden="1" x14ac:dyDescent="0.25">
      <c r="A75" s="1" t="s">
        <v>114</v>
      </c>
      <c r="B75" s="5">
        <f>'UF PI'!B94</f>
        <v>0.34100000000000003</v>
      </c>
      <c r="C75" s="5"/>
      <c r="D75" s="72">
        <f>ROUND(D74*$B$75,0)</f>
        <v>0</v>
      </c>
      <c r="E75" s="72">
        <f t="shared" ref="E75:H75" si="18">ROUND(E74*$B$75,0)</f>
        <v>0</v>
      </c>
      <c r="F75" s="72">
        <f t="shared" si="18"/>
        <v>0</v>
      </c>
      <c r="G75" s="72">
        <f t="shared" si="18"/>
        <v>0</v>
      </c>
      <c r="H75" s="72">
        <f t="shared" si="18"/>
        <v>0</v>
      </c>
      <c r="I75" s="72">
        <f>SUM(D75:H75)</f>
        <v>0</v>
      </c>
    </row>
    <row r="76" spans="1:12" ht="16.5" hidden="1" thickBot="1" x14ac:dyDescent="0.3">
      <c r="A76" s="6" t="s">
        <v>23</v>
      </c>
      <c r="B76" s="6"/>
      <c r="C76" s="6"/>
      <c r="D76" s="76">
        <f>D73+D75</f>
        <v>0</v>
      </c>
      <c r="E76" s="76">
        <f>E73+E75</f>
        <v>0</v>
      </c>
      <c r="F76" s="76">
        <f>F73+F75</f>
        <v>0</v>
      </c>
      <c r="G76" s="76">
        <f>G73+G75</f>
        <v>0</v>
      </c>
      <c r="H76" s="76">
        <f>H73+H75</f>
        <v>0</v>
      </c>
      <c r="I76" s="76">
        <f>SUM(D76:H76)</f>
        <v>0</v>
      </c>
    </row>
    <row r="77" spans="1:12" ht="16.5" hidden="1" thickTop="1" x14ac:dyDescent="0.25">
      <c r="A77" s="1" t="s">
        <v>120</v>
      </c>
      <c r="B77" s="5">
        <f>'UF PI'!B96</f>
        <v>0.42857000000000001</v>
      </c>
      <c r="D77" s="13">
        <f>IF((D36-D40)&gt;0,(D36-D40),0)</f>
        <v>0</v>
      </c>
      <c r="E77" s="13">
        <f>IF((E36-E40)&gt;0,(E36-E40),0)</f>
        <v>0</v>
      </c>
      <c r="F77" s="13">
        <f>IF((F36-F40)&gt;0,(F36-F40),0)</f>
        <v>0</v>
      </c>
      <c r="G77" s="13">
        <f>IF((G36-G40)&gt;0,(G36-G40),0)</f>
        <v>0</v>
      </c>
      <c r="H77" s="13">
        <f>IF((H36-H40)&gt;0,(H36-H40),0)</f>
        <v>0</v>
      </c>
      <c r="I77" s="13">
        <f>SUM(D77:H77)</f>
        <v>0</v>
      </c>
    </row>
    <row r="78" spans="1:12" hidden="1" x14ac:dyDescent="0.25">
      <c r="A78" s="66" t="s">
        <v>121</v>
      </c>
      <c r="B78" s="1"/>
      <c r="C78" s="1"/>
      <c r="D78" s="72">
        <v>0</v>
      </c>
      <c r="E78" s="72">
        <v>0</v>
      </c>
      <c r="F78" s="72">
        <v>0</v>
      </c>
      <c r="G78" s="72">
        <v>0</v>
      </c>
      <c r="H78" s="72">
        <v>0</v>
      </c>
      <c r="I78" s="72">
        <f t="shared" ref="I78:I80" si="19">SUM(D78:H78)</f>
        <v>0</v>
      </c>
    </row>
    <row r="79" spans="1:12" hidden="1" x14ac:dyDescent="0.25">
      <c r="A79" s="66" t="s">
        <v>122</v>
      </c>
      <c r="B79" s="1"/>
      <c r="C79" s="1"/>
      <c r="D79" s="67">
        <v>0</v>
      </c>
      <c r="E79" s="67">
        <v>0</v>
      </c>
      <c r="F79" s="67">
        <v>0</v>
      </c>
      <c r="G79" s="67">
        <v>0</v>
      </c>
      <c r="H79" s="67">
        <v>0</v>
      </c>
      <c r="I79" s="67">
        <f t="shared" si="19"/>
        <v>0</v>
      </c>
    </row>
    <row r="80" spans="1:12" ht="16.5" hidden="1" thickBot="1" x14ac:dyDescent="0.3">
      <c r="A80" s="26"/>
      <c r="B80" s="26"/>
      <c r="C80" s="26"/>
      <c r="D80" s="27">
        <f>D76+D78+D79</f>
        <v>0</v>
      </c>
      <c r="E80" s="27">
        <f t="shared" ref="E80:H80" si="20">E76+E78+E79</f>
        <v>0</v>
      </c>
      <c r="F80" s="27">
        <f t="shared" si="20"/>
        <v>0</v>
      </c>
      <c r="G80" s="27">
        <f t="shared" si="20"/>
        <v>0</v>
      </c>
      <c r="H80" s="27">
        <f t="shared" si="20"/>
        <v>0</v>
      </c>
      <c r="I80" s="76">
        <f t="shared" si="19"/>
        <v>0</v>
      </c>
    </row>
    <row r="81" ht="16.5" hidden="1" thickTop="1" x14ac:dyDescent="0.25"/>
  </sheetData>
  <sheetProtection deleteColumns="0" selectLockedCells="1"/>
  <mergeCells count="1">
    <mergeCell ref="K7:M7"/>
  </mergeCells>
  <pageMargins left="0.25" right="0.25" top="0.75" bottom="0.75" header="0.3" footer="0.3"/>
  <pageSetup orientation="portrait" r:id="rId1"/>
  <rowBreaks count="2" manualBreakCount="2">
    <brk id="42" max="16383" man="1"/>
    <brk id="43" max="16383" man="1"/>
  </rowBreaks>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D532F-AAA4-4718-94D9-B8A3393F52BD}">
  <dimension ref="A1"/>
  <sheetViews>
    <sheetView topLeftCell="A17" workbookViewId="0"/>
  </sheetViews>
  <sheetFormatPr defaultRowHeight="15.75" x14ac:dyDescent="0.25"/>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9"/>
  <sheetViews>
    <sheetView topLeftCell="A26" workbookViewId="0">
      <selection activeCell="A40" sqref="A40"/>
    </sheetView>
  </sheetViews>
  <sheetFormatPr defaultRowHeight="15.75" x14ac:dyDescent="0.25"/>
  <cols>
    <col min="1" max="1" width="9.625" bestFit="1" customWidth="1"/>
  </cols>
  <sheetData>
    <row r="1" spans="1:4" hidden="1" x14ac:dyDescent="0.25">
      <c r="A1" s="11">
        <v>41915</v>
      </c>
      <c r="B1" t="s">
        <v>136</v>
      </c>
    </row>
    <row r="2" spans="1:4" x14ac:dyDescent="0.25">
      <c r="A2" s="11">
        <v>42538</v>
      </c>
      <c r="B2" t="s">
        <v>137</v>
      </c>
    </row>
    <row r="3" spans="1:4" x14ac:dyDescent="0.25">
      <c r="B3" t="s">
        <v>138</v>
      </c>
      <c r="C3" t="s">
        <v>139</v>
      </c>
    </row>
    <row r="4" spans="1:4" x14ac:dyDescent="0.25">
      <c r="B4" t="s">
        <v>140</v>
      </c>
      <c r="C4" t="s">
        <v>139</v>
      </c>
    </row>
    <row r="5" spans="1:4" x14ac:dyDescent="0.25">
      <c r="B5" t="s">
        <v>141</v>
      </c>
      <c r="C5" t="s">
        <v>142</v>
      </c>
    </row>
    <row r="6" spans="1:4" x14ac:dyDescent="0.25">
      <c r="A6" s="11">
        <v>43257</v>
      </c>
      <c r="B6" t="s">
        <v>143</v>
      </c>
    </row>
    <row r="7" spans="1:4" x14ac:dyDescent="0.25">
      <c r="A7" s="30">
        <v>43257</v>
      </c>
      <c r="B7" s="31" t="s">
        <v>144</v>
      </c>
      <c r="C7" s="32"/>
    </row>
    <row r="8" spans="1:4" x14ac:dyDescent="0.25">
      <c r="A8" s="11">
        <v>43262</v>
      </c>
      <c r="B8" t="s">
        <v>145</v>
      </c>
    </row>
    <row r="9" spans="1:4" x14ac:dyDescent="0.25">
      <c r="B9" s="19" t="s">
        <v>146</v>
      </c>
    </row>
    <row r="10" spans="1:4" s="29" customFormat="1" x14ac:dyDescent="0.25">
      <c r="A10" s="28">
        <v>43263</v>
      </c>
      <c r="B10" s="29" t="s">
        <v>147</v>
      </c>
    </row>
    <row r="11" spans="1:4" x14ac:dyDescent="0.25">
      <c r="A11" s="11">
        <v>43273</v>
      </c>
      <c r="B11" t="s">
        <v>148</v>
      </c>
    </row>
    <row r="12" spans="1:4" x14ac:dyDescent="0.25">
      <c r="A12" s="11">
        <v>43339</v>
      </c>
      <c r="B12" t="s">
        <v>149</v>
      </c>
    </row>
    <row r="13" spans="1:4" x14ac:dyDescent="0.25">
      <c r="A13" s="28">
        <v>43405</v>
      </c>
      <c r="B13" s="29" t="s">
        <v>150</v>
      </c>
      <c r="C13" s="29"/>
      <c r="D13" s="29"/>
    </row>
    <row r="14" spans="1:4" x14ac:dyDescent="0.25">
      <c r="A14" s="11">
        <v>43466</v>
      </c>
      <c r="B14" t="s">
        <v>151</v>
      </c>
    </row>
    <row r="15" spans="1:4" x14ac:dyDescent="0.25">
      <c r="A15" s="11">
        <v>43577</v>
      </c>
      <c r="B15" t="s">
        <v>152</v>
      </c>
    </row>
    <row r="16" spans="1:4" x14ac:dyDescent="0.25">
      <c r="A16" s="11">
        <v>43598</v>
      </c>
      <c r="B16" t="s">
        <v>153</v>
      </c>
    </row>
    <row r="17" spans="1:6" x14ac:dyDescent="0.25">
      <c r="A17" s="11">
        <v>43739</v>
      </c>
      <c r="B17" t="s">
        <v>154</v>
      </c>
      <c r="F17">
        <f>14*2085.6</f>
        <v>29198.399999999998</v>
      </c>
    </row>
    <row r="18" spans="1:6" x14ac:dyDescent="0.25">
      <c r="A18" s="11">
        <v>43775</v>
      </c>
      <c r="B18" t="s">
        <v>155</v>
      </c>
    </row>
    <row r="19" spans="1:6" x14ac:dyDescent="0.25">
      <c r="A19" s="11">
        <v>43848</v>
      </c>
      <c r="B19" t="s">
        <v>156</v>
      </c>
    </row>
    <row r="20" spans="1:6" x14ac:dyDescent="0.25">
      <c r="A20" s="11">
        <v>44098</v>
      </c>
      <c r="B20" t="s">
        <v>157</v>
      </c>
      <c r="F20">
        <f>15*2085.6</f>
        <v>31284</v>
      </c>
    </row>
    <row r="21" spans="1:6" x14ac:dyDescent="0.25">
      <c r="A21" s="11">
        <v>44197</v>
      </c>
      <c r="B21" t="s">
        <v>158</v>
      </c>
    </row>
    <row r="22" spans="1:6" x14ac:dyDescent="0.25">
      <c r="A22" s="11">
        <v>44272</v>
      </c>
      <c r="B22" t="s">
        <v>159</v>
      </c>
    </row>
    <row r="23" spans="1:6" x14ac:dyDescent="0.25">
      <c r="A23" s="11">
        <v>44657</v>
      </c>
      <c r="B23" t="s">
        <v>160</v>
      </c>
    </row>
    <row r="24" spans="1:6" x14ac:dyDescent="0.25">
      <c r="A24" s="11">
        <v>44749</v>
      </c>
      <c r="B24" t="s">
        <v>161</v>
      </c>
    </row>
    <row r="25" spans="1:6" x14ac:dyDescent="0.25">
      <c r="A25" s="11">
        <v>44777</v>
      </c>
      <c r="B25" t="s">
        <v>162</v>
      </c>
    </row>
    <row r="26" spans="1:6" x14ac:dyDescent="0.25">
      <c r="A26" s="11">
        <v>44929</v>
      </c>
      <c r="B26" t="s">
        <v>163</v>
      </c>
    </row>
    <row r="27" spans="1:6" x14ac:dyDescent="0.25">
      <c r="A27" s="11">
        <v>44929</v>
      </c>
      <c r="B27" t="s">
        <v>164</v>
      </c>
    </row>
    <row r="28" spans="1:6" x14ac:dyDescent="0.25">
      <c r="A28" s="11">
        <v>45055</v>
      </c>
      <c r="B28" t="s">
        <v>165</v>
      </c>
    </row>
    <row r="29" spans="1:6" x14ac:dyDescent="0.25">
      <c r="A29" s="11">
        <v>45055</v>
      </c>
      <c r="B29" t="s">
        <v>166</v>
      </c>
    </row>
    <row r="30" spans="1:6" x14ac:dyDescent="0.25">
      <c r="A30" s="11">
        <v>45064</v>
      </c>
      <c r="B30" t="s">
        <v>167</v>
      </c>
    </row>
    <row r="31" spans="1:6" x14ac:dyDescent="0.25">
      <c r="A31" s="11">
        <v>45064</v>
      </c>
      <c r="B31" t="s">
        <v>168</v>
      </c>
    </row>
    <row r="32" spans="1:6" x14ac:dyDescent="0.25">
      <c r="A32" s="11">
        <v>45092</v>
      </c>
      <c r="B32" t="s">
        <v>169</v>
      </c>
    </row>
    <row r="33" spans="1:2" x14ac:dyDescent="0.25">
      <c r="A33" s="11">
        <v>45168</v>
      </c>
      <c r="B33" t="s">
        <v>170</v>
      </c>
    </row>
    <row r="34" spans="1:2" x14ac:dyDescent="0.25">
      <c r="A34" s="11">
        <v>45195</v>
      </c>
      <c r="B34" t="s">
        <v>171</v>
      </c>
    </row>
    <row r="35" spans="1:2" x14ac:dyDescent="0.25">
      <c r="A35" s="11">
        <v>45385</v>
      </c>
      <c r="B35" t="s">
        <v>172</v>
      </c>
    </row>
    <row r="36" spans="1:2" x14ac:dyDescent="0.25">
      <c r="A36" s="11">
        <v>45483</v>
      </c>
      <c r="B36" t="s">
        <v>173</v>
      </c>
    </row>
    <row r="37" spans="1:2" x14ac:dyDescent="0.25">
      <c r="A37" s="11">
        <v>45517</v>
      </c>
      <c r="B37" t="s">
        <v>174</v>
      </c>
    </row>
    <row r="38" spans="1:2" x14ac:dyDescent="0.25">
      <c r="A38" s="11">
        <v>45520</v>
      </c>
      <c r="B38" t="s">
        <v>175</v>
      </c>
    </row>
    <row r="39" spans="1:2" x14ac:dyDescent="0.25">
      <c r="A39" s="11">
        <v>45533</v>
      </c>
      <c r="B39" t="s">
        <v>176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A8981-FE07-4013-88A0-5D6C572454FF}">
  <dimension ref="A1:E28"/>
  <sheetViews>
    <sheetView workbookViewId="0">
      <selection activeCell="A23" sqref="A23"/>
    </sheetView>
  </sheetViews>
  <sheetFormatPr defaultRowHeight="15.75" x14ac:dyDescent="0.25"/>
  <cols>
    <col min="1" max="1" width="29.875" bestFit="1" customWidth="1"/>
  </cols>
  <sheetData>
    <row r="1" spans="1:5" x14ac:dyDescent="0.25">
      <c r="A1" s="61" t="s">
        <v>16</v>
      </c>
    </row>
    <row r="2" spans="1:5" x14ac:dyDescent="0.25">
      <c r="A2" s="61" t="s">
        <v>17</v>
      </c>
    </row>
    <row r="3" spans="1:5" x14ac:dyDescent="0.25">
      <c r="A3" s="61"/>
    </row>
    <row r="4" spans="1:5" x14ac:dyDescent="0.25">
      <c r="A4" s="50" t="s">
        <v>18</v>
      </c>
    </row>
    <row r="5" spans="1:5" x14ac:dyDescent="0.25">
      <c r="A5" s="51" t="s">
        <v>19</v>
      </c>
      <c r="B5" s="52" t="s">
        <v>20</v>
      </c>
      <c r="C5" s="52" t="s">
        <v>21</v>
      </c>
      <c r="D5" s="52" t="s">
        <v>22</v>
      </c>
      <c r="E5" s="52" t="s">
        <v>23</v>
      </c>
    </row>
    <row r="6" spans="1:5" x14ac:dyDescent="0.25">
      <c r="A6" s="52" t="s">
        <v>24</v>
      </c>
      <c r="B6" s="53">
        <v>0</v>
      </c>
      <c r="C6" s="52"/>
      <c r="D6" s="52"/>
      <c r="E6" s="54">
        <f>B6*C6</f>
        <v>0</v>
      </c>
    </row>
    <row r="7" spans="1:5" x14ac:dyDescent="0.25">
      <c r="A7" s="52" t="s">
        <v>25</v>
      </c>
      <c r="B7" s="53">
        <v>0</v>
      </c>
      <c r="C7" s="52"/>
      <c r="D7" s="52"/>
      <c r="E7" s="54">
        <f>B7*C7</f>
        <v>0</v>
      </c>
    </row>
    <row r="8" spans="1:5" x14ac:dyDescent="0.25">
      <c r="A8" s="52" t="s">
        <v>26</v>
      </c>
      <c r="B8" s="53">
        <v>0</v>
      </c>
      <c r="C8" s="52"/>
      <c r="D8" s="52"/>
      <c r="E8" s="54">
        <f>B8*D8</f>
        <v>0</v>
      </c>
    </row>
    <row r="9" spans="1:5" x14ac:dyDescent="0.25">
      <c r="A9" s="52" t="s">
        <v>27</v>
      </c>
      <c r="B9" s="53">
        <v>150</v>
      </c>
      <c r="C9" s="52"/>
      <c r="D9" s="52"/>
      <c r="E9" s="54">
        <f>B9*C9*D9</f>
        <v>0</v>
      </c>
    </row>
    <row r="10" spans="1:5" x14ac:dyDescent="0.25">
      <c r="A10" s="52" t="s">
        <v>28</v>
      </c>
      <c r="B10" s="53">
        <v>36</v>
      </c>
      <c r="C10" s="52"/>
      <c r="D10" s="52"/>
      <c r="E10" s="54">
        <f>B10*C10*D10</f>
        <v>0</v>
      </c>
    </row>
    <row r="11" spans="1:5" x14ac:dyDescent="0.25">
      <c r="A11" s="52" t="s">
        <v>29</v>
      </c>
      <c r="B11" s="53">
        <v>0</v>
      </c>
      <c r="C11" s="52"/>
      <c r="D11" s="52"/>
      <c r="E11" s="54">
        <f>B11</f>
        <v>0</v>
      </c>
    </row>
    <row r="12" spans="1:5" ht="16.5" thickBot="1" x14ac:dyDescent="0.3">
      <c r="A12" s="55" t="s">
        <v>30</v>
      </c>
      <c r="B12" s="56">
        <v>0.44500000000000001</v>
      </c>
      <c r="C12" s="57" t="s">
        <v>31</v>
      </c>
      <c r="D12" s="55"/>
      <c r="E12" s="58">
        <f>B12*D12</f>
        <v>0</v>
      </c>
    </row>
    <row r="13" spans="1:5" x14ac:dyDescent="0.25">
      <c r="A13" s="59" t="s">
        <v>32</v>
      </c>
      <c r="B13" s="60"/>
      <c r="C13" s="60"/>
      <c r="D13" s="60"/>
      <c r="E13" s="60">
        <f>SUM(E6:E12)</f>
        <v>0</v>
      </c>
    </row>
    <row r="15" spans="1:5" x14ac:dyDescent="0.25">
      <c r="A15" s="50" t="s">
        <v>33</v>
      </c>
    </row>
    <row r="16" spans="1:5" x14ac:dyDescent="0.25">
      <c r="A16" s="51" t="s">
        <v>34</v>
      </c>
      <c r="B16" s="52" t="s">
        <v>20</v>
      </c>
      <c r="C16" s="52" t="s">
        <v>21</v>
      </c>
      <c r="D16" s="52" t="s">
        <v>22</v>
      </c>
      <c r="E16" s="52" t="s">
        <v>23</v>
      </c>
    </row>
    <row r="17" spans="1:5" x14ac:dyDescent="0.25">
      <c r="A17" s="52" t="s">
        <v>24</v>
      </c>
      <c r="B17" s="53">
        <v>0</v>
      </c>
      <c r="C17" s="52"/>
      <c r="D17" s="52"/>
      <c r="E17" s="54">
        <f>B17*C17</f>
        <v>0</v>
      </c>
    </row>
    <row r="18" spans="1:5" x14ac:dyDescent="0.25">
      <c r="A18" s="52" t="s">
        <v>25</v>
      </c>
      <c r="B18" s="53">
        <v>0</v>
      </c>
      <c r="C18" s="52"/>
      <c r="D18" s="52"/>
      <c r="E18" s="54">
        <f>B18*C18</f>
        <v>0</v>
      </c>
    </row>
    <row r="19" spans="1:5" x14ac:dyDescent="0.25">
      <c r="A19" s="52" t="s">
        <v>26</v>
      </c>
      <c r="B19" s="53">
        <v>0</v>
      </c>
      <c r="C19" s="52"/>
      <c r="D19" s="52"/>
      <c r="E19" s="54">
        <f>B19*D19</f>
        <v>0</v>
      </c>
    </row>
    <row r="20" spans="1:5" x14ac:dyDescent="0.25">
      <c r="A20" s="52" t="s">
        <v>27</v>
      </c>
      <c r="B20" s="53">
        <v>0</v>
      </c>
      <c r="C20" s="52"/>
      <c r="D20" s="52"/>
      <c r="E20" s="54">
        <f>B20*C20*D20</f>
        <v>0</v>
      </c>
    </row>
    <row r="21" spans="1:5" x14ac:dyDescent="0.25">
      <c r="A21" s="52" t="s">
        <v>28</v>
      </c>
      <c r="B21" s="53">
        <v>0</v>
      </c>
      <c r="C21" s="52"/>
      <c r="D21" s="52"/>
      <c r="E21" s="54">
        <f>B21*C21*D21</f>
        <v>0</v>
      </c>
    </row>
    <row r="22" spans="1:5" x14ac:dyDescent="0.25">
      <c r="A22" s="52" t="s">
        <v>29</v>
      </c>
      <c r="B22" s="53">
        <v>0</v>
      </c>
      <c r="C22" s="52"/>
      <c r="D22" s="52"/>
      <c r="E22" s="54">
        <f>B22</f>
        <v>0</v>
      </c>
    </row>
    <row r="23" spans="1:5" x14ac:dyDescent="0.25">
      <c r="A23" s="52" t="s">
        <v>29</v>
      </c>
      <c r="B23" s="53">
        <v>0</v>
      </c>
      <c r="C23" s="52"/>
      <c r="D23" s="52"/>
      <c r="E23" s="54">
        <f>B23</f>
        <v>0</v>
      </c>
    </row>
    <row r="24" spans="1:5" ht="16.5" thickBot="1" x14ac:dyDescent="0.3">
      <c r="A24" s="55" t="s">
        <v>30</v>
      </c>
      <c r="B24" s="56">
        <v>0.44500000000000001</v>
      </c>
      <c r="C24" s="57" t="s">
        <v>31</v>
      </c>
      <c r="D24" s="55"/>
      <c r="E24" s="58">
        <f>B24*D24</f>
        <v>0</v>
      </c>
    </row>
    <row r="25" spans="1:5" x14ac:dyDescent="0.25">
      <c r="A25" s="59" t="s">
        <v>32</v>
      </c>
      <c r="B25" s="60"/>
      <c r="C25" s="60"/>
      <c r="D25" s="60"/>
      <c r="E25" s="60">
        <f>SUM(E17:E24)</f>
        <v>0</v>
      </c>
    </row>
    <row r="26" spans="1:5" x14ac:dyDescent="0.25">
      <c r="A26" s="63"/>
      <c r="B26" s="64"/>
      <c r="C26" s="64"/>
      <c r="D26" s="64"/>
      <c r="E26" s="64"/>
    </row>
    <row r="27" spans="1:5" x14ac:dyDescent="0.25">
      <c r="A27" s="63" t="s">
        <v>35</v>
      </c>
      <c r="B27" s="65" t="s">
        <v>36</v>
      </c>
      <c r="C27" s="64"/>
      <c r="D27" s="64"/>
      <c r="E27" s="64"/>
    </row>
    <row r="28" spans="1:5" x14ac:dyDescent="0.25">
      <c r="A28" s="62"/>
    </row>
  </sheetData>
  <hyperlinks>
    <hyperlink ref="B27" r:id="rId1" xr:uid="{3734DA59-805B-499A-B05C-70B90267C5E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7"/>
  <sheetViews>
    <sheetView zoomScale="110" zoomScaleNormal="110" workbookViewId="0">
      <selection activeCell="C44" sqref="C44"/>
    </sheetView>
  </sheetViews>
  <sheetFormatPr defaultColWidth="8.875" defaultRowHeight="15" x14ac:dyDescent="0.25"/>
  <cols>
    <col min="1" max="1" width="29.125" style="1" customWidth="1"/>
    <col min="2" max="2" width="18.75" style="1" customWidth="1"/>
    <col min="3" max="3" width="9.75" style="2" bestFit="1" customWidth="1"/>
    <col min="4" max="4" width="9.375" style="2" customWidth="1"/>
    <col min="5" max="5" width="9.125" style="2" customWidth="1"/>
    <col min="6" max="7" width="10.125" style="2" customWidth="1"/>
    <col min="8" max="8" width="10" style="2" customWidth="1"/>
    <col min="9" max="10" width="11.5" style="1" customWidth="1"/>
    <col min="11" max="11" width="11.625" style="1" customWidth="1"/>
    <col min="12" max="12" width="11.375" style="1" customWidth="1"/>
    <col min="13" max="16384" width="8.875" style="1"/>
  </cols>
  <sheetData>
    <row r="1" spans="1:12" x14ac:dyDescent="0.25">
      <c r="A1" s="66" t="s">
        <v>37</v>
      </c>
      <c r="C1" s="67"/>
      <c r="D1" s="67"/>
      <c r="E1" s="67"/>
      <c r="F1" s="67"/>
      <c r="G1" s="68" t="s">
        <v>38</v>
      </c>
      <c r="H1" s="69">
        <v>45554</v>
      </c>
    </row>
    <row r="3" spans="1:12" x14ac:dyDescent="0.25">
      <c r="A3" s="9" t="s">
        <v>39</v>
      </c>
      <c r="B3" s="66"/>
      <c r="C3" s="67"/>
      <c r="D3" s="67"/>
      <c r="E3" s="67"/>
      <c r="F3" s="67"/>
      <c r="G3" s="67"/>
      <c r="H3" s="67"/>
    </row>
    <row r="4" spans="1:12" x14ac:dyDescent="0.25">
      <c r="A4" s="3" t="s">
        <v>40</v>
      </c>
      <c r="B4" s="70" t="s">
        <v>41</v>
      </c>
      <c r="C4" s="71" t="s">
        <v>42</v>
      </c>
      <c r="D4" s="71" t="s">
        <v>43</v>
      </c>
      <c r="E4" s="71" t="s">
        <v>44</v>
      </c>
      <c r="F4" s="71" t="s">
        <v>45</v>
      </c>
      <c r="G4" s="71" t="s">
        <v>46</v>
      </c>
      <c r="H4" s="71" t="s">
        <v>23</v>
      </c>
    </row>
    <row r="5" spans="1:12" x14ac:dyDescent="0.25">
      <c r="A5" s="66" t="s">
        <v>47</v>
      </c>
      <c r="B5" s="17">
        <f>'UF PI'!B3+'UF Co-PI1'!B3+'UF Co-PI2'!B3+'UF Co-PI3'!B3+'UF Co-PI4'!B3+'UF Co-PI5'!B3+'UF Co-PI6'!B3+'UF Co-PI7'!B3+'UF Co-PI8'!B3</f>
        <v>0</v>
      </c>
      <c r="C5" s="72">
        <f>'UF PI'!D3+'UF Co-PI1'!D3+'UF Co-PI2'!D3+'UF Co-PI3'!D3+'UF Co-PI4'!D3+'UF Co-PI5'!D3+'UF Co-PI6'!D3+'UF Co-PI7'!D3+'UF Co-PI8'!D3</f>
        <v>0</v>
      </c>
      <c r="D5" s="72">
        <f>'UF PI'!E3+'UF Co-PI1'!E3+'UF Co-PI2'!E3+'UF Co-PI3'!E3+'UF Co-PI4'!E3+'UF Co-PI5'!E3+'UF Co-PI6'!E3+'UF Co-PI7'!E3+'UF Co-PI8'!E3</f>
        <v>0</v>
      </c>
      <c r="E5" s="72">
        <f>'UF PI'!F3+'UF Co-PI1'!F3+'UF Co-PI2'!F3+'UF Co-PI3'!F3+'UF Co-PI4'!F3+'UF Co-PI5'!F3+'UF Co-PI6'!F3+'UF Co-PI7'!F3+'UF Co-PI8'!F3</f>
        <v>0</v>
      </c>
      <c r="F5" s="72">
        <f>'UF PI'!G3+'UF Co-PI1'!G3+'UF Co-PI2'!G3+'UF Co-PI3'!G3+'UF Co-PI4'!G3+'UF Co-PI5'!G3+'UF Co-PI6'!G3+'UF Co-PI7'!G3+'UF Co-PI8'!G3</f>
        <v>0</v>
      </c>
      <c r="G5" s="72">
        <f>'UF PI'!H3+'UF Co-PI1'!H3+'UF Co-PI2'!H3+'UF Co-PI3'!H3+'UF Co-PI4'!H3+'UF Co-PI5'!H3+'UF Co-PI6'!H3+'UF Co-PI7'!H3+'UF Co-PI8'!H3</f>
        <v>0</v>
      </c>
      <c r="H5" s="72">
        <f t="shared" ref="H5:H22" si="0">SUM(C5:G5)</f>
        <v>0</v>
      </c>
      <c r="I5" s="66"/>
    </row>
    <row r="6" spans="1:12" x14ac:dyDescent="0.25">
      <c r="A6" s="66" t="s">
        <v>48</v>
      </c>
      <c r="C6" s="72">
        <f>'UF PI'!D4+'UF Co-PI1'!D4+'UF Co-PI2'!D4+'UF Co-PI3'!D4+'UF Co-PI4'!D4+'UF Co-PI5'!D4+'UF Co-PI6'!D4+'UF Co-PI7'!D4+'UF Co-PI8'!D4</f>
        <v>0</v>
      </c>
      <c r="D6" s="72">
        <f>'UF PI'!E4+'UF Co-PI1'!E4+'UF Co-PI2'!E4+'UF Co-PI3'!E4+'UF Co-PI4'!E4+'UF Co-PI5'!E4+'UF Co-PI6'!E4+'UF Co-PI7'!E4+'UF Co-PI8'!E4</f>
        <v>0</v>
      </c>
      <c r="E6" s="72">
        <f>'UF PI'!F4+'UF Co-PI1'!F4+'UF Co-PI2'!F4+'UF Co-PI3'!F4+'UF Co-PI4'!F4+'UF Co-PI5'!F4+'UF Co-PI6'!F4+'UF Co-PI7'!F4+'UF Co-PI8'!F4</f>
        <v>0</v>
      </c>
      <c r="F6" s="72">
        <f>'UF PI'!G4+'UF Co-PI1'!G4+'UF Co-PI2'!G4+'UF Co-PI3'!G4+'UF Co-PI4'!G4+'UF Co-PI5'!G4+'UF Co-PI6'!G4+'UF Co-PI7'!G4+'UF Co-PI8'!G4</f>
        <v>0</v>
      </c>
      <c r="G6" s="72">
        <f>'UF PI'!H4+'UF Co-PI1'!H4+'UF Co-PI2'!H4+'UF Co-PI3'!H4+'UF Co-PI4'!H4+'UF Co-PI5'!H4+'UF Co-PI6'!H4+'UF Co-PI7'!H4+'UF Co-PI8'!H4</f>
        <v>0</v>
      </c>
      <c r="H6" s="72">
        <f t="shared" si="0"/>
        <v>0</v>
      </c>
      <c r="I6" s="66"/>
    </row>
    <row r="7" spans="1:12" x14ac:dyDescent="0.25">
      <c r="A7" s="66" t="s">
        <v>49</v>
      </c>
      <c r="B7" s="17">
        <f>'UF PI'!B5+'UF PI'!B7+'UF Co-PI1'!B5+'UF Co-PI1'!B7+'UF Co-PI2'!B5+'UF Co-PI2'!B7+'UF Co-PI3'!B5+'UF Co-PI3'!B7+'UF Co-PI4'!B5+'UF Co-PI4'!B7+'UF Co-PI5'!B5+'UF Co-PI5'!B7+'UF Co-PI6'!B5+'UF Co-PI6'!B7+'UF Co-PI7'!B5+'UF Co-PI7'!B7+'UF Co-PI8'!B5+'UF Co-PI8'!B7</f>
        <v>0</v>
      </c>
      <c r="C7" s="73">
        <f>'UF PI'!D5+'UF PI'!D7+'UF Co-PI1'!D5+'UF Co-PI1'!D7+'UF Co-PI2'!D5+'UF Co-PI2'!D7+'UF Co-PI3'!D5+'UF Co-PI3'!D7+'UF Co-PI4'!D5+'UF Co-PI4'!D7+'UF Co-PI5'!D5+'UF Co-PI5'!D7+'UF Co-PI6'!D5+'UF Co-PI6'!D7+'UF Co-PI7'!D5+'UF Co-PI7'!D7+'UF Co-PI8'!D5+'UF Co-PI8'!D7</f>
        <v>0</v>
      </c>
      <c r="D7" s="73">
        <f>'UF PI'!E5+'UF PI'!E7+'UF Co-PI1'!E5+'UF Co-PI1'!E7+'UF Co-PI2'!E5+'UF Co-PI2'!E7+'UF Co-PI3'!E5+'UF Co-PI3'!E7+'UF Co-PI4'!E5+'UF Co-PI4'!E7+'UF Co-PI5'!E5+'UF Co-PI5'!E7+'UF Co-PI6'!E5+'UF Co-PI6'!E7+'UF Co-PI7'!E5+'UF Co-PI7'!E7+'UF Co-PI8'!E5+'UF Co-PI8'!E7</f>
        <v>0</v>
      </c>
      <c r="E7" s="73">
        <f>'UF PI'!F5+'UF PI'!F7+'UF Co-PI1'!F5+'UF Co-PI1'!F7+'UF Co-PI2'!F5+'UF Co-PI2'!F7+'UF Co-PI3'!F5+'UF Co-PI3'!F7+'UF Co-PI4'!F5+'UF Co-PI4'!F7+'UF Co-PI5'!F5+'UF Co-PI5'!F7+'UF Co-PI6'!F5+'UF Co-PI6'!F7+'UF Co-PI7'!F5+'UF Co-PI7'!F7+'UF Co-PI8'!F5+'UF Co-PI8'!F7</f>
        <v>0</v>
      </c>
      <c r="F7" s="73">
        <f>'UF PI'!G5+'UF PI'!G7+'UF Co-PI1'!G5+'UF Co-PI1'!G7+'UF Co-PI2'!G5+'UF Co-PI2'!G7+'UF Co-PI3'!G5+'UF Co-PI3'!G7+'UF Co-PI4'!G5+'UF Co-PI4'!G7+'UF Co-PI5'!G5+'UF Co-PI5'!G7+'UF Co-PI6'!G5+'UF Co-PI6'!G7+'UF Co-PI7'!G5+'UF Co-PI7'!G7+'UF Co-PI8'!G5+'UF Co-PI8'!G7</f>
        <v>0</v>
      </c>
      <c r="G7" s="73">
        <f>'UF PI'!H5+'UF PI'!H7+'UF Co-PI1'!H5+'UF Co-PI1'!H7+'UF Co-PI2'!H5+'UF Co-PI2'!H7+'UF Co-PI3'!H5+'UF Co-PI3'!H7+'UF Co-PI4'!H5+'UF Co-PI4'!H7+'UF Co-PI5'!H5+'UF Co-PI5'!H7+'UF Co-PI6'!H5+'UF Co-PI6'!H7+'UF Co-PI7'!H5+'UF Co-PI7'!H7+'UF Co-PI8'!H5+'UF Co-PI8'!H7</f>
        <v>0</v>
      </c>
      <c r="H7" s="73">
        <f t="shared" si="0"/>
        <v>0</v>
      </c>
      <c r="I7" s="66"/>
    </row>
    <row r="8" spans="1:12" x14ac:dyDescent="0.25">
      <c r="A8" s="66" t="s">
        <v>48</v>
      </c>
      <c r="C8" s="73">
        <f>'UF PI'!D6+'UF PI'!D8+'UF Co-PI1'!D6+'UF Co-PI1'!D8+'UF Co-PI2'!D6+'UF Co-PI2'!D8+'UF Co-PI3'!D6+'UF Co-PI3'!D8+'UF Co-PI4'!D6+'UF Co-PI4'!D8+'UF Co-PI5'!D6+'UF Co-PI5'!D8+'UF Co-PI6'!D6+'UF Co-PI6'!D8+'UF Co-PI7'!D6+'UF Co-PI7'!D8+'UF Co-PI8'!D6+'UF Co-PI8'!D8</f>
        <v>0</v>
      </c>
      <c r="D8" s="73">
        <f>'UF PI'!E6+'UF PI'!E8+'UF Co-PI1'!E6+'UF Co-PI1'!E8+'UF Co-PI2'!E6+'UF Co-PI2'!E8+'UF Co-PI3'!E6+'UF Co-PI3'!E8+'UF Co-PI4'!E6+'UF Co-PI4'!E8+'UF Co-PI5'!E6+'UF Co-PI5'!E8+'UF Co-PI6'!E6+'UF Co-PI6'!E8+'UF Co-PI7'!E6+'UF Co-PI7'!E8+'UF Co-PI8'!E6+'UF Co-PI8'!E8</f>
        <v>0</v>
      </c>
      <c r="E8" s="73">
        <f>'UF PI'!F6+'UF PI'!F8+'UF Co-PI1'!F6+'UF Co-PI1'!F8+'UF Co-PI2'!F6+'UF Co-PI2'!F8+'UF Co-PI3'!F6+'UF Co-PI3'!F8+'UF Co-PI4'!F6+'UF Co-PI4'!F8+'UF Co-PI5'!F6+'UF Co-PI5'!F8+'UF Co-PI6'!F6+'UF Co-PI6'!F8+'UF Co-PI7'!F6+'UF Co-PI7'!F8+'UF Co-PI8'!F6+'UF Co-PI8'!F8</f>
        <v>0</v>
      </c>
      <c r="F8" s="73">
        <f>'UF PI'!G6+'UF PI'!G8+'UF Co-PI1'!G6+'UF Co-PI1'!G8+'UF Co-PI2'!G6+'UF Co-PI2'!G8+'UF Co-PI3'!G6+'UF Co-PI3'!G8+'UF Co-PI4'!G6+'UF Co-PI4'!G8+'UF Co-PI5'!G6+'UF Co-PI5'!G8+'UF Co-PI6'!G6+'UF Co-PI6'!G8+'UF Co-PI7'!G6+'UF Co-PI7'!G8+'UF Co-PI8'!G6+'UF Co-PI8'!G8</f>
        <v>0</v>
      </c>
      <c r="G8" s="73">
        <f>'UF PI'!H6+'UF PI'!H8+'UF Co-PI1'!H6+'UF Co-PI1'!H8+'UF Co-PI2'!H6+'UF Co-PI2'!H8+'UF Co-PI3'!H6+'UF Co-PI3'!H8+'UF Co-PI4'!H6+'UF Co-PI4'!H8+'UF Co-PI5'!H6+'UF Co-PI5'!H8+'UF Co-PI6'!H6+'UF Co-PI6'!H8+'UF Co-PI7'!H6+'UF Co-PI7'!H8+'UF Co-PI8'!H6+'UF Co-PI8'!H8</f>
        <v>0</v>
      </c>
      <c r="H8" s="73">
        <f t="shared" si="0"/>
        <v>0</v>
      </c>
      <c r="I8" s="66"/>
      <c r="K8" s="66"/>
    </row>
    <row r="9" spans="1:12" x14ac:dyDescent="0.25">
      <c r="A9" s="66" t="s">
        <v>50</v>
      </c>
      <c r="B9" s="17">
        <f>'UF PI'!B9+'UF PI'!B11+'UF Co-PI1'!B9+'UF Co-PI1'!B11+'UF Co-PI2'!B9+'UF Co-PI2'!B11+'UF Co-PI3'!B9+'UF Co-PI3'!B11+'UF Co-PI4'!B9+'UF Co-PI4'!B11+'UF Co-PI5'!B9+'UF Co-PI5'!B11+'UF Co-PI6'!B9+'UF Co-PI6'!B11+'UF Co-PI7'!B9+'UF Co-PI7'!B11+'UF Co-PI8'!B9+'UF Co-PI8'!B11</f>
        <v>0</v>
      </c>
      <c r="C9" s="73">
        <f>'UF PI'!D9+'UF PI'!D11+'UF Co-PI1'!D9+'UF Co-PI1'!D11+'UF Co-PI2'!D9+'UF Co-PI2'!D11+'UF Co-PI3'!D9+'UF Co-PI3'!D11+'UF Co-PI4'!D9+'UF Co-PI4'!D11+'UF Co-PI5'!D9+'UF Co-PI5'!D11+'UF Co-PI6'!D11+'UF Co-PI6'!D9+'UF Co-PI7'!D9+'UF Co-PI7'!D11+'UF Co-PI8'!D9+'UF Co-PI8'!D11</f>
        <v>0</v>
      </c>
      <c r="D9" s="73">
        <f>'UF PI'!E9+'UF PI'!E11+'UF Co-PI1'!E9+'UF Co-PI1'!E11+'UF Co-PI2'!E9+'UF Co-PI2'!E11+'UF Co-PI3'!E9+'UF Co-PI3'!E11+'UF Co-PI4'!E9+'UF Co-PI4'!E11+'UF Co-PI5'!E9+'UF Co-PI5'!E11+'UF Co-PI6'!E11+'UF Co-PI6'!E9+'UF Co-PI7'!E9+'UF Co-PI7'!E11+'UF Co-PI8'!E9+'UF Co-PI8'!E11</f>
        <v>0</v>
      </c>
      <c r="E9" s="73">
        <f>'UF PI'!F9+'UF PI'!F11+'UF Co-PI1'!F9+'UF Co-PI1'!F11+'UF Co-PI2'!F9+'UF Co-PI2'!F11+'UF Co-PI3'!F9+'UF Co-PI3'!F11+'UF Co-PI4'!F9+'UF Co-PI4'!F11+'UF Co-PI5'!F9+'UF Co-PI5'!F11+'UF Co-PI6'!F11+'UF Co-PI6'!F9+'UF Co-PI7'!F9+'UF Co-PI7'!F11+'UF Co-PI8'!F9+'UF Co-PI8'!F11</f>
        <v>0</v>
      </c>
      <c r="F9" s="73">
        <f>'UF PI'!G9+'UF PI'!G11+'UF Co-PI1'!G9+'UF Co-PI1'!G11+'UF Co-PI2'!G9+'UF Co-PI2'!G11+'UF Co-PI3'!G9+'UF Co-PI3'!G11+'UF Co-PI4'!G9+'UF Co-PI4'!G11+'UF Co-PI5'!G9+'UF Co-PI5'!G11+'UF Co-PI6'!G11+'UF Co-PI6'!G9+'UF Co-PI7'!G9+'UF Co-PI7'!G11+'UF Co-PI8'!G9+'UF Co-PI8'!G11</f>
        <v>0</v>
      </c>
      <c r="G9" s="73">
        <f>'UF PI'!H9+'UF PI'!H11+'UF Co-PI1'!H9+'UF Co-PI1'!H11+'UF Co-PI2'!H9+'UF Co-PI2'!H11+'UF Co-PI3'!H9+'UF Co-PI3'!H11+'UF Co-PI4'!H9+'UF Co-PI4'!H11+'UF Co-PI5'!H9+'UF Co-PI5'!H11+'UF Co-PI6'!H11+'UF Co-PI6'!H9+'UF Co-PI7'!H9+'UF Co-PI7'!H11+'UF Co-PI8'!H9+'UF Co-PI8'!H11</f>
        <v>0</v>
      </c>
      <c r="H9" s="73">
        <f t="shared" si="0"/>
        <v>0</v>
      </c>
      <c r="J9" s="36"/>
      <c r="L9" s="37"/>
    </row>
    <row r="10" spans="1:12" x14ac:dyDescent="0.25">
      <c r="A10" s="66" t="s">
        <v>48</v>
      </c>
      <c r="C10" s="73">
        <f>'UF PI'!D10+'UF PI'!D12+'UF Co-PI1'!D10+'UF Co-PI1'!D12+'UF Co-PI2'!D10+'UF Co-PI2'!D12+'UF Co-PI3'!D10+'UF Co-PI3'!D12+'UF Co-PI4'!D10+'UF Co-PI4'!D12+'UF Co-PI5'!D10+'UF Co-PI5'!D12+'UF Co-PI6'!D10+'UF Co-PI6'!D12+'UF Co-PI7'!D10+'UF Co-PI7'!D12+'UF Co-PI8'!D10+'UF Co-PI8'!D12</f>
        <v>0</v>
      </c>
      <c r="D10" s="73">
        <f>'UF PI'!E10+'UF PI'!E12+'UF Co-PI1'!E10+'UF Co-PI1'!E12+'UF Co-PI2'!E10+'UF Co-PI2'!E12+'UF Co-PI3'!E10+'UF Co-PI3'!E12+'UF Co-PI4'!E10+'UF Co-PI4'!E12+'UF Co-PI5'!E10+'UF Co-PI5'!E12+'UF Co-PI6'!E10+'UF Co-PI6'!E12+'UF Co-PI7'!E10+'UF Co-PI7'!E12+'UF Co-PI8'!E10+'UF Co-PI8'!E12</f>
        <v>0</v>
      </c>
      <c r="E10" s="73">
        <f>'UF PI'!F10+'UF PI'!F12+'UF Co-PI1'!F10+'UF Co-PI1'!F12+'UF Co-PI2'!F10+'UF Co-PI2'!F12+'UF Co-PI3'!F10+'UF Co-PI3'!F12+'UF Co-PI4'!F10+'UF Co-PI4'!F12+'UF Co-PI5'!F10+'UF Co-PI5'!F12+'UF Co-PI6'!F10+'UF Co-PI6'!F12+'UF Co-PI7'!F10+'UF Co-PI7'!F12+'UF Co-PI8'!F10+'UF Co-PI8'!F12</f>
        <v>0</v>
      </c>
      <c r="F10" s="73">
        <f>'UF PI'!G10+'UF PI'!G12+'UF Co-PI1'!G10+'UF Co-PI1'!G12+'UF Co-PI2'!G10+'UF Co-PI2'!G12+'UF Co-PI3'!G10+'UF Co-PI3'!G12+'UF Co-PI4'!G10+'UF Co-PI4'!G12+'UF Co-PI5'!G10+'UF Co-PI5'!G12+'UF Co-PI6'!G10+'UF Co-PI6'!G12+'UF Co-PI7'!G10+'UF Co-PI7'!G12+'UF Co-PI8'!G10+'UF Co-PI8'!G12</f>
        <v>0</v>
      </c>
      <c r="G10" s="73">
        <f>'UF PI'!H10+'UF PI'!H12+'UF Co-PI1'!H10+'UF Co-PI1'!H12+'UF Co-PI2'!H10+'UF Co-PI2'!H12+'UF Co-PI3'!H10+'UF Co-PI3'!H12+'UF Co-PI4'!H10+'UF Co-PI4'!H12+'UF Co-PI5'!H10+'UF Co-PI5'!H12+'UF Co-PI6'!H10+'UF Co-PI6'!H12+'UF Co-PI7'!H10+'UF Co-PI7'!H12+'UF Co-PI8'!H10+'UF Co-PI8'!H12</f>
        <v>0</v>
      </c>
      <c r="H10" s="73">
        <f t="shared" si="0"/>
        <v>0</v>
      </c>
      <c r="I10" s="8"/>
    </row>
    <row r="11" spans="1:12" x14ac:dyDescent="0.25">
      <c r="A11" s="66" t="s">
        <v>51</v>
      </c>
      <c r="B11" s="17">
        <f>'UF PI'!B13+'UF PI'!B15+'UF Co-PI1'!B13+'UF Co-PI1'!B15+'UF Co-PI2'!B13+'UF Co-PI2'!B15+'UF Co-PI3'!B13+'UF Co-PI3'!B15+'UF Co-PI4'!B13+'UF Co-PI4'!B15+'UF Co-PI5'!B13+'UF Co-PI5'!B15+'UF Co-PI6'!B13+'UF Co-PI6'!B15+'UF Co-PI7'!B13+'UF Co-PI7'!B15+'UF Co-PI8'!B13+'UF Co-PI8'!B15</f>
        <v>0</v>
      </c>
      <c r="C11" s="73">
        <f>'UF PI'!D13+'UF PI'!D15+'UF Co-PI1'!D13+'UF Co-PI1'!D15+'UF Co-PI2'!D13+'UF Co-PI2'!D15+'UF Co-PI3'!D13+'UF Co-PI3'!D15+'UF Co-PI4'!D13+'UF Co-PI4'!D15+'UF Co-PI5'!D13+'UF Co-PI5'!D15+'UF Co-PI6'!D13+'UF Co-PI6'!D15+'UF Co-PI7'!D13+'UF Co-PI7'!D15+'UF Co-PI8'!D13+'UF Co-PI8'!D15</f>
        <v>0</v>
      </c>
      <c r="D11" s="73">
        <f>'UF PI'!E13+'UF PI'!E15+'UF Co-PI1'!E13+'UF Co-PI1'!E15+'UF Co-PI2'!E13+'UF Co-PI2'!E15+'UF Co-PI3'!E13+'UF Co-PI3'!E15+'UF Co-PI4'!E13+'UF Co-PI4'!E15+'UF Co-PI5'!E13+'UF Co-PI5'!E15+'UF Co-PI6'!E13+'UF Co-PI6'!E15+'UF Co-PI7'!E13+'UF Co-PI7'!E15+'UF Co-PI8'!E13+'UF Co-PI8'!E15</f>
        <v>0</v>
      </c>
      <c r="E11" s="73">
        <f>'UF PI'!F13+'UF PI'!F15+'UF Co-PI1'!F13+'UF Co-PI1'!F15+'UF Co-PI2'!F13+'UF Co-PI2'!F15+'UF Co-PI3'!F13+'UF Co-PI3'!F15+'UF Co-PI4'!F13+'UF Co-PI4'!F15+'UF Co-PI5'!F13+'UF Co-PI5'!F15+'UF Co-PI6'!F13+'UF Co-PI6'!F15+'UF Co-PI7'!F13+'UF Co-PI7'!F15+'UF Co-PI8'!F13+'UF Co-PI8'!F15</f>
        <v>0</v>
      </c>
      <c r="F11" s="73">
        <f>'UF PI'!G13+'UF PI'!G15+'UF Co-PI1'!G13+'UF Co-PI1'!G15+'UF Co-PI2'!G13+'UF Co-PI2'!G15+'UF Co-PI3'!G13+'UF Co-PI3'!G15+'UF Co-PI4'!G13+'UF Co-PI4'!G15+'UF Co-PI5'!G13+'UF Co-PI5'!G15+'UF Co-PI6'!G13+'UF Co-PI6'!G15+'UF Co-PI7'!G13+'UF Co-PI7'!G15+'UF Co-PI8'!G13+'UF Co-PI8'!G15</f>
        <v>0</v>
      </c>
      <c r="G11" s="73">
        <f>'UF PI'!H13+'UF PI'!H15+'UF Co-PI1'!H13+'UF Co-PI1'!H15+'UF Co-PI2'!H13+'UF Co-PI2'!H15+'UF Co-PI3'!H13+'UF Co-PI3'!H15+'UF Co-PI4'!H13+'UF Co-PI4'!H15+'UF Co-PI5'!H13+'UF Co-PI5'!H15+'UF Co-PI6'!H13+'UF Co-PI6'!H15+'UF Co-PI7'!H13+'UF Co-PI7'!H15+'UF Co-PI8'!H13+'UF Co-PI8'!H15</f>
        <v>0</v>
      </c>
      <c r="H11" s="73">
        <f>SUM(C11:G11)</f>
        <v>0</v>
      </c>
      <c r="I11" s="8"/>
    </row>
    <row r="12" spans="1:12" x14ac:dyDescent="0.25">
      <c r="A12" s="66" t="s">
        <v>48</v>
      </c>
      <c r="C12" s="73">
        <f>'UF PI'!D14+'UF PI'!D16+'UF Co-PI1'!D14+'UF Co-PI1'!D16+'UF Co-PI2'!D14+'UF Co-PI2'!D16+'UF Co-PI3'!D16+'UF Co-PI3'!D14+'UF Co-PI4'!D16+'UF Co-PI4'!D14+'UF Co-PI5'!D16+'UF Co-PI5'!D14+'UF Co-PI6'!D16+'UF Co-PI6'!D14+'UF Co-PI7'!D14+'UF Co-PI7'!D16+'UF Co-PI8'!D14+'UF Co-PI8'!D16</f>
        <v>0</v>
      </c>
      <c r="D12" s="73">
        <f>'UF PI'!E14+'UF PI'!E16+'UF Co-PI1'!E14+'UF Co-PI1'!E16+'UF Co-PI2'!E14+'UF Co-PI2'!E16+'UF Co-PI3'!E16+'UF Co-PI3'!E14+'UF Co-PI4'!E16+'UF Co-PI4'!E14+'UF Co-PI5'!E16+'UF Co-PI5'!E14+'UF Co-PI6'!E16+'UF Co-PI6'!E14+'UF Co-PI7'!E14+'UF Co-PI7'!E16+'UF Co-PI8'!E14+'UF Co-PI8'!E16</f>
        <v>0</v>
      </c>
      <c r="E12" s="73">
        <f>'UF PI'!F14+'UF PI'!F16+'UF Co-PI1'!F14+'UF Co-PI1'!F16+'UF Co-PI2'!F14+'UF Co-PI2'!F16+'UF Co-PI3'!F16+'UF Co-PI3'!F14+'UF Co-PI4'!F16+'UF Co-PI4'!F14+'UF Co-PI5'!F16+'UF Co-PI5'!F14+'UF Co-PI6'!F16+'UF Co-PI6'!F14+'UF Co-PI7'!F14+'UF Co-PI7'!F16+'UF Co-PI8'!F14+'UF Co-PI8'!F16</f>
        <v>0</v>
      </c>
      <c r="F12" s="73">
        <f>'UF PI'!G14+'UF PI'!G16+'UF Co-PI1'!G14+'UF Co-PI1'!G16+'UF Co-PI2'!G14+'UF Co-PI2'!G16+'UF Co-PI3'!G16+'UF Co-PI3'!G14+'UF Co-PI4'!G16+'UF Co-PI4'!G14+'UF Co-PI5'!G16+'UF Co-PI5'!G14+'UF Co-PI6'!G16+'UF Co-PI6'!G14+'UF Co-PI7'!G14+'UF Co-PI7'!G16+'UF Co-PI8'!G14+'UF Co-PI8'!G16</f>
        <v>0</v>
      </c>
      <c r="G12" s="73">
        <f>'UF PI'!H14+'UF PI'!H16+'UF Co-PI1'!H14+'UF Co-PI1'!H16+'UF Co-PI2'!H14+'UF Co-PI2'!H16+'UF Co-PI3'!H16+'UF Co-PI3'!H14+'UF Co-PI4'!H16+'UF Co-PI4'!H14+'UF Co-PI5'!H16+'UF Co-PI5'!H14+'UF Co-PI6'!H16+'UF Co-PI6'!H14+'UF Co-PI7'!H14+'UF Co-PI7'!H16+'UF Co-PI8'!H14+'UF Co-PI8'!H16</f>
        <v>0</v>
      </c>
      <c r="H12" s="73">
        <f>SUM(C12:G12)</f>
        <v>0</v>
      </c>
      <c r="I12" s="8"/>
    </row>
    <row r="13" spans="1:12" x14ac:dyDescent="0.25">
      <c r="A13" s="66" t="s">
        <v>52</v>
      </c>
      <c r="B13" s="17">
        <f>'UF PI'!B17+'UF PI'!B19+'UF Co-PI1'!B17+'UF Co-PI1'!B19+'UF Co-PI2'!B17+'UF Co-PI2'!B19+'UF Co-PI3'!B17+'UF Co-PI3'!B19+'UF Co-PI4'!B17+'UF Co-PI4'!B19+'UF Co-PI5'!B17+'UF Co-PI5'!B19+'UF Co-PI6'!B17+'UF Co-PI6'!B19+'UF Co-PI7'!B17+'UF Co-PI7'!B19+'UF Co-PI8'!B17+'UF Co-PI8'!B19</f>
        <v>0</v>
      </c>
      <c r="C13" s="73">
        <f>'UF PI'!D17+'UF PI'!D19+'UF Co-PI1'!D17+'UF Co-PI1'!D19+'UF Co-PI2'!D17+'UF Co-PI2'!D19+'UF Co-PI3'!D17+'UF Co-PI3'!D19+'UF Co-PI4'!D17+'UF Co-PI4'!D19+'UF Co-PI5'!D17+'UF Co-PI5'!D19+'UF Co-PI6'!D17+'UF Co-PI6'!D19+'UF Co-PI7'!D17+'UF Co-PI7'!D19+'UF Co-PI8'!D17+'UF Co-PI8'!D19</f>
        <v>0</v>
      </c>
      <c r="D13" s="73">
        <f>'UF PI'!E17+'UF PI'!E19+'UF Co-PI1'!E17+'UF Co-PI1'!E19+'UF Co-PI2'!E17+'UF Co-PI2'!E19+'UF Co-PI3'!E17+'UF Co-PI3'!E19+'UF Co-PI4'!E17+'UF Co-PI4'!E19+'UF Co-PI5'!E17+'UF Co-PI5'!E19+'UF Co-PI6'!E17+'UF Co-PI6'!E19+'UF Co-PI7'!E17+'UF Co-PI7'!E19+'UF Co-PI8'!E17+'UF Co-PI8'!E19</f>
        <v>0</v>
      </c>
      <c r="E13" s="73">
        <f>'UF PI'!F17+'UF PI'!F19+'UF Co-PI1'!F17+'UF Co-PI1'!F19+'UF Co-PI2'!F17+'UF Co-PI2'!F19+'UF Co-PI3'!F17+'UF Co-PI3'!F19+'UF Co-PI4'!F17+'UF Co-PI4'!F19+'UF Co-PI5'!F17+'UF Co-PI5'!F19+'UF Co-PI6'!F17+'UF Co-PI6'!F19+'UF Co-PI7'!F17+'UF Co-PI7'!F19+'UF Co-PI8'!F17+'UF Co-PI8'!F19</f>
        <v>0</v>
      </c>
      <c r="F13" s="73">
        <f>'UF PI'!G17+'UF PI'!G19+'UF Co-PI1'!G17+'UF Co-PI1'!G19+'UF Co-PI2'!G17+'UF Co-PI2'!G19+'UF Co-PI3'!G17+'UF Co-PI3'!G19+'UF Co-PI4'!G17+'UF Co-PI4'!G19+'UF Co-PI5'!G17+'UF Co-PI5'!G19+'UF Co-PI6'!G17+'UF Co-PI6'!G19+'UF Co-PI7'!G17+'UF Co-PI7'!G19+'UF Co-PI8'!G17+'UF Co-PI8'!G19</f>
        <v>0</v>
      </c>
      <c r="G13" s="73">
        <f>'UF PI'!H17+'UF PI'!H19+'UF Co-PI1'!H17+'UF Co-PI1'!H19+'UF Co-PI2'!H17+'UF Co-PI2'!H19+'UF Co-PI3'!H17+'UF Co-PI3'!H19+'UF Co-PI4'!H17+'UF Co-PI4'!H19+'UF Co-PI5'!H17+'UF Co-PI5'!H19+'UF Co-PI6'!H17+'UF Co-PI6'!H19+'UF Co-PI7'!H17+'UF Co-PI7'!H19+'UF Co-PI8'!H17+'UF Co-PI8'!H19</f>
        <v>0</v>
      </c>
      <c r="H13" s="73">
        <f t="shared" si="0"/>
        <v>0</v>
      </c>
      <c r="I13" s="8"/>
    </row>
    <row r="14" spans="1:12" x14ac:dyDescent="0.25">
      <c r="A14" s="66" t="s">
        <v>48</v>
      </c>
      <c r="C14" s="73">
        <f>'UF PI'!D18+'UF PI'!D20+'UF Co-PI1'!D18+'UF Co-PI1'!D20+'UF Co-PI2'!D18+'UF Co-PI2'!D20+'UF Co-PI3'!D18+'UF Co-PI3'!D20+'UF Co-PI4'!D18+'UF Co-PI4'!D20+'UF Co-PI5'!D18+'UF Co-PI5'!D20+'UF Co-PI6'!D18+'UF Co-PI6'!D20+'UF Co-PI7'!D18+'UF Co-PI7'!D20+'UF Co-PI8'!D18+'UF Co-PI8'!D20</f>
        <v>0</v>
      </c>
      <c r="D14" s="73">
        <f>'UF PI'!E18+'UF PI'!E20+'UF Co-PI1'!E18+'UF Co-PI1'!E20+'UF Co-PI2'!E18+'UF Co-PI2'!E20+'UF Co-PI3'!E18+'UF Co-PI3'!E20+'UF Co-PI4'!E18+'UF Co-PI4'!E20+'UF Co-PI5'!E18+'UF Co-PI5'!E20+'UF Co-PI6'!E18+'UF Co-PI6'!E20+'UF Co-PI7'!E18+'UF Co-PI7'!E20+'UF Co-PI8'!E18+'UF Co-PI8'!E20</f>
        <v>0</v>
      </c>
      <c r="E14" s="73">
        <f>'UF PI'!F18+'UF PI'!F20+'UF Co-PI1'!F18+'UF Co-PI1'!F20+'UF Co-PI2'!F18+'UF Co-PI2'!F20+'UF Co-PI3'!F18+'UF Co-PI3'!F20+'UF Co-PI4'!F18+'UF Co-PI4'!F20+'UF Co-PI5'!F18+'UF Co-PI5'!F20+'UF Co-PI6'!F18+'UF Co-PI6'!F20+'UF Co-PI7'!F18+'UF Co-PI7'!F20+'UF Co-PI8'!F18+'UF Co-PI8'!F20</f>
        <v>0</v>
      </c>
      <c r="F14" s="73">
        <f>'UF PI'!G18+'UF PI'!G20+'UF Co-PI1'!G18+'UF Co-PI1'!G20+'UF Co-PI2'!G18+'UF Co-PI2'!G20+'UF Co-PI3'!G18+'UF Co-PI3'!G20+'UF Co-PI4'!G18+'UF Co-PI4'!G20+'UF Co-PI5'!G18+'UF Co-PI5'!G20+'UF Co-PI6'!G18+'UF Co-PI6'!G20+'UF Co-PI7'!G18+'UF Co-PI7'!G20+'UF Co-PI8'!G18+'UF Co-PI8'!G20</f>
        <v>0</v>
      </c>
      <c r="G14" s="73">
        <f>'UF PI'!H18+'UF PI'!H20+'UF Co-PI1'!H18+'UF Co-PI1'!H20+'UF Co-PI2'!H18+'UF Co-PI2'!H20+'UF Co-PI3'!H18+'UF Co-PI3'!H20+'UF Co-PI4'!H18+'UF Co-PI4'!H20+'UF Co-PI5'!H18+'UF Co-PI5'!H20+'UF Co-PI6'!H18+'UF Co-PI6'!H20+'UF Co-PI7'!H18+'UF Co-PI7'!H20+'UF Co-PI8'!H18+'UF Co-PI8'!H20</f>
        <v>0</v>
      </c>
      <c r="H14" s="73">
        <f t="shared" si="0"/>
        <v>0</v>
      </c>
      <c r="I14" s="8"/>
    </row>
    <row r="15" spans="1:12" x14ac:dyDescent="0.25">
      <c r="A15" s="66" t="s">
        <v>53</v>
      </c>
      <c r="B15" s="17">
        <f>'UF PI'!B21+'UF Co-PI1'!B21+'UF Co-PI2'!B21+'UF Co-PI3'!B21+'UF Co-PI4'!B21+'UF Co-PI5'!B21+'UF Co-PI6'!B21+'UF Co-PI7'!B21+'UF Co-PI8'!B21</f>
        <v>0</v>
      </c>
      <c r="C15" s="73">
        <f>'UF PI'!D21+'UF Co-PI1'!D21+'UF Co-PI2'!D21+'UF Co-PI3'!D21+'UF Co-PI4'!D21+'UF Co-PI5'!D21+'UF Co-PI6'!D21+'UF Co-PI7'!D21+'UF Co-PI8'!D21</f>
        <v>0</v>
      </c>
      <c r="D15" s="73">
        <f>'UF PI'!E21+'UF Co-PI1'!E21+'UF Co-PI2'!E21+'UF Co-PI3'!E21+'UF Co-PI4'!E21+'UF Co-PI5'!E21+'UF Co-PI6'!E21+'UF Co-PI7'!E21+'UF Co-PI8'!E21</f>
        <v>0</v>
      </c>
      <c r="E15" s="73">
        <f>'UF PI'!F21+'UF Co-PI1'!F21+'UF Co-PI2'!F21+'UF Co-PI3'!F21+'UF Co-PI4'!F21+'UF Co-PI5'!F21+'UF Co-PI6'!F21+'UF Co-PI7'!F21+'UF Co-PI8'!F21</f>
        <v>0</v>
      </c>
      <c r="F15" s="73">
        <f>'UF PI'!G21+'UF Co-PI1'!G21+'UF Co-PI2'!G21+'UF Co-PI3'!G21+'UF Co-PI4'!G21+'UF Co-PI5'!G21+'UF Co-PI6'!G21+'UF Co-PI7'!G21+'UF Co-PI8'!G21</f>
        <v>0</v>
      </c>
      <c r="G15" s="73">
        <f>'UF PI'!H21+'UF Co-PI1'!H21+'UF Co-PI2'!H21+'UF Co-PI3'!H21+'UF Co-PI4'!H21+'UF Co-PI5'!H21+'UF Co-PI6'!H21+'UF Co-PI7'!H21+'UF Co-PI8'!H21</f>
        <v>0</v>
      </c>
      <c r="H15" s="73">
        <f t="shared" si="0"/>
        <v>0</v>
      </c>
      <c r="I15" s="8"/>
    </row>
    <row r="16" spans="1:12" x14ac:dyDescent="0.25">
      <c r="A16" s="66" t="s">
        <v>48</v>
      </c>
      <c r="C16" s="73">
        <f>'UF PI'!D22+'UF Co-PI1'!D22+'UF Co-PI2'!D22+'UF Co-PI3'!D22+'UF Co-PI4'!D22+'UF Co-PI5'!D22+'UF Co-PI6'!D22+'UF Co-PI7'!D22+'UF Co-PI8'!D22</f>
        <v>0</v>
      </c>
      <c r="D16" s="73">
        <f>'UF PI'!E22+'UF Co-PI1'!E22+'UF Co-PI2'!E22+'UF Co-PI3'!E22+'UF Co-PI4'!E22+'UF Co-PI5'!E22+'UF Co-PI6'!E22+'UF Co-PI7'!E22+'UF Co-PI8'!E22</f>
        <v>0</v>
      </c>
      <c r="E16" s="73">
        <f>'UF PI'!F22+'UF Co-PI1'!F22+'UF Co-PI2'!F22+'UF Co-PI3'!F22+'UF Co-PI4'!F22+'UF Co-PI5'!F22+'UF Co-PI6'!F22+'UF Co-PI7'!F22+'UF Co-PI8'!F22</f>
        <v>0</v>
      </c>
      <c r="F16" s="73">
        <f>'UF PI'!G22+'UF Co-PI1'!G22+'UF Co-PI2'!G22+'UF Co-PI3'!G22+'UF Co-PI4'!G22+'UF Co-PI5'!G22+'UF Co-PI6'!G22+'UF Co-PI7'!G22+'UF Co-PI8'!G22</f>
        <v>0</v>
      </c>
      <c r="G16" s="73">
        <f>'UF PI'!H22+'UF Co-PI1'!H22+'UF Co-PI2'!H22+'UF Co-PI3'!H22+'UF Co-PI4'!H22+'UF Co-PI5'!H22+'UF Co-PI6'!H22+'UF Co-PI7'!H22+'UF Co-PI8'!H22</f>
        <v>0</v>
      </c>
      <c r="H16" s="73">
        <f t="shared" si="0"/>
        <v>0</v>
      </c>
      <c r="I16" s="8"/>
    </row>
    <row r="17" spans="1:10" x14ac:dyDescent="0.25">
      <c r="A17" s="66" t="s">
        <v>54</v>
      </c>
      <c r="B17" s="17">
        <f>'UF PI'!B23+'UF Co-PI1'!B23+'UF Co-PI2'!B23+'UF Co-PI3'!B23+'UF Co-PI4'!B23+'UF Co-PI5'!B23+'UF Co-PI6'!B23+'UF Co-PI7'!B23+'UF Co-PI8'!B23</f>
        <v>0</v>
      </c>
      <c r="C17" s="73">
        <f>'UF PI'!D23+'UF Co-PI1'!D23+'UF Co-PI2'!D23+'UF Co-PI3'!D23+'UF Co-PI4'!D23+'UF Co-PI5'!D23+'UF Co-PI6'!D23+'UF Co-PI7'!D23+'UF Co-PI8'!D23</f>
        <v>0</v>
      </c>
      <c r="D17" s="73">
        <f>'UF PI'!E23+'UF Co-PI1'!E23+'UF Co-PI2'!E23+'UF Co-PI3'!E23+'UF Co-PI4'!E23+'UF Co-PI5'!E23+'UF Co-PI6'!E23+'UF Co-PI7'!E23+'UF Co-PI8'!E23</f>
        <v>0</v>
      </c>
      <c r="E17" s="73">
        <f>'UF PI'!F23+'UF Co-PI1'!F23+'UF Co-PI2'!F23+'UF Co-PI3'!F23+'UF Co-PI4'!F23+'UF Co-PI5'!F23+'UF Co-PI6'!F23+'UF Co-PI7'!F23+'UF Co-PI8'!F23</f>
        <v>0</v>
      </c>
      <c r="F17" s="73">
        <f>'UF PI'!G23+'UF Co-PI1'!G23+'UF Co-PI2'!G23+'UF Co-PI3'!G23+'UF Co-PI4'!G23+'UF Co-PI5'!G23+'UF Co-PI6'!G23+'UF Co-PI7'!G23+'UF Co-PI8'!G23</f>
        <v>0</v>
      </c>
      <c r="G17" s="73">
        <f>'UF PI'!H23+'UF Co-PI1'!H23+'UF Co-PI2'!H23+'UF Co-PI3'!H23+'UF Co-PI4'!H23+'UF Co-PI5'!H23+'UF Co-PI6'!H23+'UF Co-PI7'!H23+'UF Co-PI8'!H23</f>
        <v>0</v>
      </c>
      <c r="H17" s="73">
        <f t="shared" ref="H17:H18" si="1">SUM(C17:G17)</f>
        <v>0</v>
      </c>
      <c r="I17" s="74" t="s">
        <v>55</v>
      </c>
      <c r="J17" s="49">
        <f>H5+H7+H9+H11+H13+H15+H17</f>
        <v>0</v>
      </c>
    </row>
    <row r="18" spans="1:10" x14ac:dyDescent="0.25">
      <c r="A18" s="66" t="s">
        <v>48</v>
      </c>
      <c r="C18" s="73">
        <f>'UF PI'!D24+'UF Co-PI1'!D24+'UF Co-PI2'!D24+'UF Co-PI3'!D24+'UF Co-PI4'!D24+'UF Co-PI5'!D24+'UF Co-PI6'!D24+'UF Co-PI7'!D24+'UF Co-PI8'!D24</f>
        <v>0</v>
      </c>
      <c r="D18" s="73">
        <f>'UF PI'!E24+'UF Co-PI1'!E24+'UF Co-PI2'!E24+'UF Co-PI3'!E24+'UF Co-PI4'!E24+'UF Co-PI5'!E24+'UF Co-PI6'!E24+'UF Co-PI7'!E24+'UF Co-PI8'!E24</f>
        <v>0</v>
      </c>
      <c r="E18" s="73">
        <f>'UF PI'!F24+'UF Co-PI1'!F24+'UF Co-PI2'!F24+'UF Co-PI3'!F24+'UF Co-PI4'!F24+'UF Co-PI5'!F24+'UF Co-PI6'!F24+'UF Co-PI7'!F24+'UF Co-PI8'!F24</f>
        <v>0</v>
      </c>
      <c r="F18" s="73">
        <f>'UF PI'!G24+'UF Co-PI1'!G24+'UF Co-PI2'!G24+'UF Co-PI3'!G24+'UF Co-PI4'!G24+'UF Co-PI5'!G24+'UF Co-PI6'!G24+'UF Co-PI7'!G24+'UF Co-PI8'!G24</f>
        <v>0</v>
      </c>
      <c r="G18" s="73">
        <f>'UF PI'!H24+'UF Co-PI1'!H24+'UF Co-PI2'!H24+'UF Co-PI3'!H24+'UF Co-PI4'!H24+'UF Co-PI5'!H24+'UF Co-PI6'!H24+'UF Co-PI7'!H24+'UF Co-PI8'!H24</f>
        <v>0</v>
      </c>
      <c r="H18" s="73">
        <f t="shared" si="1"/>
        <v>0</v>
      </c>
      <c r="I18" s="74" t="s">
        <v>56</v>
      </c>
      <c r="J18" s="49">
        <f>H6+H8+H10+H12+H14+H16+H18</f>
        <v>0</v>
      </c>
    </row>
    <row r="19" spans="1:10" x14ac:dyDescent="0.25">
      <c r="A19" s="66" t="s">
        <v>57</v>
      </c>
      <c r="B19" s="66" t="s">
        <v>58</v>
      </c>
      <c r="C19" s="72">
        <f>'UF PI'!D25+'UF Co-PI1'!D25+'UF Co-PI2'!D25+'UF Co-PI3'!D25+'UF Co-PI4'!D25+'UF Co-PI5'!D25+'UF Co-PI6'!D25+'UF Co-PI7'!D25+'UF Co-PI8'!D25</f>
        <v>0</v>
      </c>
      <c r="D19" s="72">
        <f>'UF PI'!E25+'UF Co-PI1'!E25+'UF Co-PI2'!E25+'UF Co-PI3'!E25+'UF Co-PI4'!E25+'UF Co-PI5'!E25+'UF Co-PI6'!E25+'UF Co-PI7'!E25+'UF Co-PI8'!E25</f>
        <v>0</v>
      </c>
      <c r="E19" s="72">
        <f>'UF PI'!F25+'UF Co-PI1'!F25+'UF Co-PI2'!F25+'UF Co-PI3'!F25+'UF Co-PI4'!F25+'UF Co-PI5'!F25+'UF Co-PI6'!F25+'UF Co-PI7'!F25+'UF Co-PI8'!F25</f>
        <v>0</v>
      </c>
      <c r="F19" s="72">
        <f>'UF PI'!G25+'UF Co-PI1'!G25+'UF Co-PI2'!G25+'UF Co-PI3'!G25+'UF Co-PI4'!G25+'UF Co-PI5'!G25+'UF Co-PI6'!G25+'UF Co-PI7'!G25+'UF Co-PI8'!G25</f>
        <v>0</v>
      </c>
      <c r="G19" s="72">
        <f>'UF PI'!H25+'UF Co-PI1'!H25+'UF Co-PI2'!H25+'UF Co-PI3'!H25+'UF Co-PI4'!H25+'UF Co-PI5'!H25+'UF Co-PI6'!H25+'UF Co-PI7'!H25+'UF Co-PI8'!H25</f>
        <v>0</v>
      </c>
      <c r="H19" s="73">
        <f t="shared" si="0"/>
        <v>0</v>
      </c>
      <c r="I19" s="8"/>
    </row>
    <row r="20" spans="1:10" x14ac:dyDescent="0.25">
      <c r="A20" s="66" t="s">
        <v>59</v>
      </c>
      <c r="C20" s="72">
        <f>'UF PI'!D26+'UF Co-PI1'!D26+'UF Co-PI2'!D26+'UF Co-PI3'!D26+'UF Co-PI4'!D26+'UF Co-PI5'!D26+'UF Co-PI6'!D26+'UF Co-PI7'!D26+'UF Co-PI8'!D26</f>
        <v>0</v>
      </c>
      <c r="D20" s="72">
        <f>'UF PI'!E26+'UF Co-PI1'!E26+'UF Co-PI2'!E26+'UF Co-PI3'!E26+'UF Co-PI4'!E26+'UF Co-PI5'!E26+'UF Co-PI6'!E26+'UF Co-PI7'!E26+'UF Co-PI8'!E26</f>
        <v>0</v>
      </c>
      <c r="E20" s="72">
        <f>'UF PI'!F26+'UF Co-PI1'!F26+'UF Co-PI2'!F26+'UF Co-PI3'!F26+'UF Co-PI4'!F26+'UF Co-PI5'!F26+'UF Co-PI6'!F26+'UF Co-PI7'!F26+'UF Co-PI8'!F26</f>
        <v>0</v>
      </c>
      <c r="F20" s="72">
        <f>'UF PI'!G26+'UF Co-PI1'!G26+'UF Co-PI2'!G26+'UF Co-PI3'!G26+'UF Co-PI4'!G26+'UF Co-PI5'!G26+'UF Co-PI6'!G26+'UF Co-PI7'!G26+'UF Co-PI8'!G26</f>
        <v>0</v>
      </c>
      <c r="G20" s="72">
        <f>'UF PI'!H26+'UF Co-PI1'!H26+'UF Co-PI2'!H26+'UF Co-PI3'!H26+'UF Co-PI4'!H26+'UF Co-PI5'!H26+'UF Co-PI6'!H26+'UF Co-PI7'!H26+'UF Co-PI8'!H26</f>
        <v>0</v>
      </c>
      <c r="H20" s="73">
        <f t="shared" si="0"/>
        <v>0</v>
      </c>
      <c r="I20" s="8"/>
    </row>
    <row r="21" spans="1:10" x14ac:dyDescent="0.25">
      <c r="A21" s="66" t="s">
        <v>60</v>
      </c>
      <c r="C21" s="72">
        <f>'UF PI'!D27+'UF Co-PI1'!D27+'UF Co-PI2'!D27+'UF Co-PI3'!D27+'UF Co-PI4'!D27+'UF Co-PI5'!D27+'UF Co-PI6'!D27+'UF Co-PI7'!D27+'UF Co-PI8'!D27</f>
        <v>0</v>
      </c>
      <c r="D21" s="72">
        <f>'UF PI'!E27+'UF Co-PI1'!E27+'UF Co-PI2'!E27+'UF Co-PI3'!E27+'UF Co-PI4'!E27+'UF Co-PI5'!E27+'UF Co-PI6'!E27+'UF Co-PI7'!E27+'UF Co-PI8'!E27</f>
        <v>0</v>
      </c>
      <c r="E21" s="72">
        <f>'UF PI'!F27+'UF Co-PI1'!F27+'UF Co-PI2'!F27+'UF Co-PI3'!F27+'UF Co-PI4'!F27+'UF Co-PI5'!F27+'UF Co-PI6'!F27+'UF Co-PI7'!F27+'UF Co-PI8'!F27</f>
        <v>0</v>
      </c>
      <c r="F21" s="72">
        <f>'UF PI'!G27+'UF Co-PI1'!G27+'UF Co-PI2'!G27+'UF Co-PI3'!G27+'UF Co-PI4'!G27+'UF Co-PI5'!G27+'UF Co-PI6'!G27+'UF Co-PI7'!G27+'UF Co-PI8'!G27</f>
        <v>0</v>
      </c>
      <c r="G21" s="72">
        <f>'UF PI'!H27+'UF Co-PI1'!H27+'UF Co-PI2'!H27+'UF Co-PI3'!H27+'UF Co-PI4'!H27+'UF Co-PI5'!H27+'UF Co-PI6'!H27+'UF Co-PI7'!H27+'UF Co-PI8'!H27</f>
        <v>0</v>
      </c>
      <c r="H21" s="73">
        <f t="shared" si="0"/>
        <v>0</v>
      </c>
      <c r="I21" s="8"/>
    </row>
    <row r="22" spans="1:10" x14ac:dyDescent="0.25">
      <c r="A22" s="1" t="s">
        <v>61</v>
      </c>
      <c r="B22" s="1" t="s">
        <v>58</v>
      </c>
      <c r="C22" s="73">
        <f>'UF PI'!D28+'UF PI'!D29+'UF Co-PI1'!D28+'UF Co-PI1'!D29+'UF Co-PI2'!D28+'UF Co-PI2'!D29+'UF Co-PI3'!D28+'UF Co-PI3'!D29+'UF Co-PI4'!D28+'UF Co-PI4'!D29+'UF Co-PI5'!D28+'UF Co-PI5'!D29+'UF Co-PI6'!D28+'UF Co-PI6'!D29+'UF Co-PI7'!D28+'UF Co-PI7'!D29+'UF Co-PI8'!D28+'UF Co-PI8'!D29</f>
        <v>0</v>
      </c>
      <c r="D22" s="73">
        <f>'UF PI'!E28+'UF PI'!E29+'UF Co-PI1'!E28+'UF Co-PI1'!E29+'UF Co-PI2'!E28+'UF Co-PI2'!E29+'UF Co-PI3'!E28+'UF Co-PI3'!E29+'UF Co-PI4'!E28+'UF Co-PI4'!E29+'UF Co-PI5'!E28+'UF Co-PI5'!E29+'UF Co-PI6'!E28+'UF Co-PI6'!E29+'UF Co-PI7'!E28+'UF Co-PI7'!E29+'UF Co-PI8'!E28+'UF Co-PI8'!E29</f>
        <v>0</v>
      </c>
      <c r="E22" s="73">
        <f>'UF PI'!F28+'UF PI'!F29+'UF Co-PI1'!F28+'UF Co-PI1'!F29+'UF Co-PI2'!F28+'UF Co-PI2'!F29+'UF Co-PI3'!F28+'UF Co-PI3'!F29+'UF Co-PI4'!F28+'UF Co-PI4'!F29+'UF Co-PI5'!F28+'UF Co-PI5'!F29+'UF Co-PI6'!F28+'UF Co-PI6'!F29+'UF Co-PI7'!F28+'UF Co-PI7'!F29+'UF Co-PI8'!F28+'UF Co-PI8'!F29</f>
        <v>0</v>
      </c>
      <c r="F22" s="73">
        <f>'UF PI'!G28+'UF PI'!G29+'UF Co-PI1'!G28+'UF Co-PI1'!G29+'UF Co-PI2'!G28+'UF Co-PI2'!G29+'UF Co-PI3'!G28+'UF Co-PI3'!G29+'UF Co-PI4'!G28+'UF Co-PI4'!G29+'UF Co-PI5'!G28+'UF Co-PI5'!G29+'UF Co-PI6'!G28+'UF Co-PI6'!G29+'UF Co-PI7'!G28+'UF Co-PI7'!G29+'UF Co-PI8'!G28+'UF Co-PI8'!G29</f>
        <v>0</v>
      </c>
      <c r="G22" s="73">
        <f>'UF PI'!H28+'UF PI'!H29+'UF Co-PI1'!H28+'UF Co-PI1'!H29+'UF Co-PI2'!H28+'UF Co-PI2'!H29+'UF Co-PI3'!H28+'UF Co-PI3'!H29+'UF Co-PI4'!H28+'UF Co-PI4'!H29+'UF Co-PI5'!H28+'UF Co-PI5'!H29+'UF Co-PI6'!H28+'UF Co-PI6'!H29+'UF Co-PI7'!H28+'UF Co-PI7'!H29+'UF Co-PI8'!H28+'UF Co-PI8'!H29</f>
        <v>0</v>
      </c>
      <c r="H22" s="73">
        <f t="shared" si="0"/>
        <v>0</v>
      </c>
      <c r="I22" s="8"/>
    </row>
    <row r="23" spans="1:10" x14ac:dyDescent="0.25">
      <c r="A23" s="1" t="s">
        <v>62</v>
      </c>
      <c r="B23" s="66" t="s">
        <v>63</v>
      </c>
      <c r="C23" s="72">
        <f>'UF PI'!D30+'UF Co-PI1'!D30+'UF Co-PI2'!D30+'UF Co-PI3'!D30+'UF Co-PI4'!D30+'UF Co-PI5'!D30+'UF Co-PI6'!D30+'UF Co-PI7'!D30+'UF Co-PI8'!D30</f>
        <v>0</v>
      </c>
      <c r="D23" s="72">
        <f>'UF PI'!E30+'UF Co-PI1'!E30+'UF Co-PI2'!E30+'UF Co-PI3'!E30+'UF Co-PI4'!E30+'UF Co-PI5'!E30+'UF Co-PI6'!E30+'UF Co-PI7'!E30+'UF Co-PI8'!E30</f>
        <v>0</v>
      </c>
      <c r="E23" s="72">
        <f>'UF PI'!F30+'UF Co-PI1'!F30+'UF Co-PI2'!F30+'UF Co-PI3'!F30+'UF Co-PI4'!F30+'UF Co-PI5'!F30+'UF Co-PI6'!F30+'UF Co-PI7'!F30+'UF Co-PI8'!F30</f>
        <v>0</v>
      </c>
      <c r="F23" s="72">
        <f>'UF PI'!G30+'UF Co-PI1'!G30+'UF Co-PI2'!G30+'UF Co-PI3'!G30+'UF Co-PI4'!G30+'UF Co-PI5'!G30+'UF Co-PI6'!G30+'UF Co-PI7'!G30+'UF Co-PI8'!G30</f>
        <v>0</v>
      </c>
      <c r="G23" s="72">
        <f>'UF PI'!H30+'UF Co-PI1'!H30+'UF Co-PI2'!H30+'UF Co-PI3'!H30+'UF Co-PI4'!H30+'UF Co-PI5'!H30+'UF Co-PI6'!H30+'UF Co-PI7'!H30+'UF Co-PI8'!H30</f>
        <v>0</v>
      </c>
      <c r="H23" s="73">
        <f t="shared" ref="H23:H28" si="2">SUM(C23:G23)</f>
        <v>0</v>
      </c>
      <c r="I23" s="8"/>
    </row>
    <row r="24" spans="1:10" x14ac:dyDescent="0.25">
      <c r="A24" s="1" t="s">
        <v>64</v>
      </c>
      <c r="C24" s="72">
        <f>'UF PI'!D31+'UF Co-PI1'!D31+'UF Co-PI2'!D31+'UF Co-PI3'!D31+'UF Co-PI4'!D31+'UF Co-PI5'!D31+'UF Co-PI6'!D31+'UF Co-PI7'!D31+'UF Co-PI8'!D31</f>
        <v>0</v>
      </c>
      <c r="D24" s="72">
        <f>'UF PI'!E31+'UF Co-PI1'!E31+'UF Co-PI2'!E31+'UF Co-PI3'!E31+'UF Co-PI4'!E31+'UF Co-PI5'!E31+'UF Co-PI6'!E31+'UF Co-PI7'!E31+'UF Co-PI8'!E31</f>
        <v>0</v>
      </c>
      <c r="E24" s="72">
        <f>'UF PI'!F31+'UF Co-PI1'!F31+'UF Co-PI2'!F31+'UF Co-PI3'!F31+'UF Co-PI4'!F31+'UF Co-PI5'!F31+'UF Co-PI6'!F31+'UF Co-PI7'!F31+'UF Co-PI8'!F31</f>
        <v>0</v>
      </c>
      <c r="F24" s="72">
        <f>'UF PI'!G31+'UF Co-PI1'!G31+'UF Co-PI2'!G31+'UF Co-PI3'!G31+'UF Co-PI4'!G31+'UF Co-PI5'!G31+'UF Co-PI6'!G31+'UF Co-PI7'!G31+'UF Co-PI8'!G31</f>
        <v>0</v>
      </c>
      <c r="G24" s="72">
        <f>'UF PI'!H31+'UF Co-PI1'!H31+'UF Co-PI2'!H31+'UF Co-PI3'!H31+'UF Co-PI4'!H31+'UF Co-PI5'!H31+'UF Co-PI6'!H31+'UF Co-PI7'!H31+'UF Co-PI8'!H31</f>
        <v>0</v>
      </c>
      <c r="H24" s="73">
        <f t="shared" si="2"/>
        <v>0</v>
      </c>
      <c r="I24" s="8"/>
    </row>
    <row r="25" spans="1:10" x14ac:dyDescent="0.25">
      <c r="A25" s="66" t="s">
        <v>65</v>
      </c>
      <c r="C25" s="72">
        <f>'UF PI'!D32+'UF Co-PI1'!D32+'UF Co-PI2'!D32+'UF Co-PI3'!D32+'UF Co-PI4'!D32+'UF Co-PI5'!D32+'UF Co-PI6'!D32+'UF Co-PI7'!D32+'UF Co-PI8'!D32</f>
        <v>0</v>
      </c>
      <c r="D25" s="72">
        <f>'UF PI'!E32+'UF Co-PI1'!E32+'UF Co-PI2'!E32+'UF Co-PI3'!E32+'UF Co-PI4'!E32+'UF Co-PI5'!E32+'UF Co-PI6'!E32+'UF Co-PI7'!E32+'UF Co-PI8'!E32</f>
        <v>0</v>
      </c>
      <c r="E25" s="72">
        <f>'UF PI'!F32+'UF Co-PI1'!F32+'UF Co-PI2'!F32+'UF Co-PI3'!F32+'UF Co-PI4'!F32+'UF Co-PI5'!F32+'UF Co-PI6'!F32+'UF Co-PI7'!F32+'UF Co-PI8'!F32</f>
        <v>0</v>
      </c>
      <c r="F25" s="72">
        <f>'UF PI'!G32+'UF Co-PI1'!G32+'UF Co-PI2'!G32+'UF Co-PI3'!G32+'UF Co-PI4'!G32+'UF Co-PI5'!G32+'UF Co-PI6'!G32+'UF Co-PI7'!G32+'UF Co-PI8'!G32</f>
        <v>0</v>
      </c>
      <c r="G25" s="72">
        <f>'UF PI'!H32+'UF Co-PI1'!H32+'UF Co-PI2'!H32+'UF Co-PI3'!H32+'UF Co-PI4'!H32+'UF Co-PI5'!H32+'UF Co-PI6'!H32+'UF Co-PI7'!H32+'UF Co-PI8'!H32</f>
        <v>0</v>
      </c>
      <c r="H25" s="73">
        <f t="shared" si="2"/>
        <v>0</v>
      </c>
      <c r="I25" s="8"/>
    </row>
    <row r="26" spans="1:10" x14ac:dyDescent="0.25">
      <c r="A26" s="66" t="s">
        <v>66</v>
      </c>
      <c r="C26" s="72">
        <f>'UF PI'!D33+'UF Co-PI1'!D33+'UF Co-PI2'!D33+'UF Co-PI3'!D33+'UF Co-PI4'!D33+'UF Co-PI5'!D33+'UF Co-PI6'!D33+'UF Co-PI7'!D33+'UF Co-PI8'!D33</f>
        <v>0</v>
      </c>
      <c r="D26" s="72">
        <f>'UF PI'!E33+'UF Co-PI1'!E33+'UF Co-PI2'!E33+'UF Co-PI3'!E33+'UF Co-PI4'!E33+'UF Co-PI5'!E33+'UF Co-PI6'!E33+'UF Co-PI7'!E33+'UF Co-PI8'!E33</f>
        <v>0</v>
      </c>
      <c r="E26" s="72">
        <f>'UF PI'!F33+'UF Co-PI1'!F33+'UF Co-PI2'!F33+'UF Co-PI3'!F33+'UF Co-PI4'!F33+'UF Co-PI5'!F33+'UF Co-PI6'!F33+'UF Co-PI7'!F33+'UF Co-PI8'!F33</f>
        <v>0</v>
      </c>
      <c r="F26" s="72">
        <f>'UF PI'!G33+'UF Co-PI1'!G33+'UF Co-PI2'!G33+'UF Co-PI3'!G33+'UF Co-PI4'!G33+'UF Co-PI5'!G33+'UF Co-PI6'!G33+'UF Co-PI7'!G33+'UF Co-PI8'!G33</f>
        <v>0</v>
      </c>
      <c r="G26" s="72">
        <f>'UF PI'!H33+'UF Co-PI1'!H33+'UF Co-PI2'!H33+'UF Co-PI3'!H33+'UF Co-PI4'!H33+'UF Co-PI5'!H33+'UF Co-PI6'!H33+'UF Co-PI7'!H33+'UF Co-PI8'!H33</f>
        <v>0</v>
      </c>
      <c r="H26" s="73">
        <f t="shared" si="2"/>
        <v>0</v>
      </c>
      <c r="I26" s="8"/>
    </row>
    <row r="27" spans="1:10" x14ac:dyDescent="0.25">
      <c r="A27" s="1" t="s">
        <v>67</v>
      </c>
      <c r="C27" s="72">
        <f>'UF PI'!D34+'UF Co-PI1'!D34+'UF Co-PI2'!D34+'UF Co-PI3'!D34+'UF Co-PI4'!D34+'UF Co-PI5'!D34+'UF Co-PI6'!D34+'UF Co-PI7'!D34+'UF Co-PI8'!D34</f>
        <v>0</v>
      </c>
      <c r="D27" s="72">
        <f>'UF PI'!E34+'UF Co-PI1'!E34+'UF Co-PI2'!E34+'UF Co-PI3'!E34+'UF Co-PI4'!E34+'UF Co-PI5'!E34+'UF Co-PI6'!E34+'UF Co-PI7'!E34+'UF Co-PI8'!E34</f>
        <v>0</v>
      </c>
      <c r="E27" s="72">
        <f>'UF PI'!F34+'UF Co-PI1'!F34+'UF Co-PI2'!F34+'UF Co-PI3'!F34+'UF Co-PI4'!F34+'UF Co-PI5'!F34+'UF Co-PI6'!F34+'UF Co-PI7'!F34+'UF Co-PI8'!F34</f>
        <v>0</v>
      </c>
      <c r="F27" s="72">
        <f>'UF PI'!G34+'UF Co-PI1'!G34+'UF Co-PI2'!G34+'UF Co-PI3'!G34+'UF Co-PI4'!G34+'UF Co-PI5'!G34+'UF Co-PI6'!G34+'UF Co-PI7'!G34+'UF Co-PI8'!G34</f>
        <v>0</v>
      </c>
      <c r="G27" s="72">
        <f>'UF PI'!H34+'UF Co-PI1'!H34+'UF Co-PI2'!H34+'UF Co-PI3'!H34+'UF Co-PI4'!H34+'UF Co-PI5'!H34+'UF Co-PI6'!H34+'UF Co-PI7'!H34+'UF Co-PI8'!H34</f>
        <v>0</v>
      </c>
      <c r="H27" s="73">
        <f t="shared" si="2"/>
        <v>0</v>
      </c>
      <c r="I27" s="8"/>
    </row>
    <row r="28" spans="1:10" x14ac:dyDescent="0.25">
      <c r="A28" s="1" t="s">
        <v>68</v>
      </c>
      <c r="C28" s="73">
        <f>'UF PI'!D35+'UF Co-PI1'!D35+'UF Co-PI2'!D35+'UF Co-PI3'!D35+'UF Co-PI4'!D35+'UF Co-PI5'!D35+'UF Co-PI6'!D35+'UF Co-PI7'!D35+'UF Co-PI8'!D35</f>
        <v>0</v>
      </c>
      <c r="D28" s="73">
        <f>'UF PI'!E35+'UF Co-PI1'!E35+'UF Co-PI2'!E35+'UF Co-PI3'!E35+'UF Co-PI4'!E35+'UF Co-PI5'!E35+'UF Co-PI6'!E35+'UF Co-PI7'!E35+'UF Co-PI8'!E35</f>
        <v>0</v>
      </c>
      <c r="E28" s="73">
        <f>'UF PI'!F35+'UF Co-PI1'!F35+'UF Co-PI2'!F35+'UF Co-PI3'!F35+'UF Co-PI4'!F35+'UF Co-PI5'!F35+'UF Co-PI6'!F35+'UF Co-PI7'!F35+'UF Co-PI8'!F35</f>
        <v>0</v>
      </c>
      <c r="F28" s="73">
        <f>'UF PI'!G35+'UF Co-PI1'!G35+'UF Co-PI2'!G35+'UF Co-PI3'!G35+'UF Co-PI4'!G35+'UF Co-PI5'!G35+'UF Co-PI6'!G35+'UF Co-PI7'!G35+'UF Co-PI8'!G35</f>
        <v>0</v>
      </c>
      <c r="G28" s="73">
        <f>'UF PI'!H35+'UF Co-PI1'!H35+'UF Co-PI2'!H35+'UF Co-PI3'!H35+'UF Co-PI4'!H35+'UF Co-PI5'!H35+'UF Co-PI6'!H35+'UF Co-PI7'!H35+'UF Co-PI8'!H35</f>
        <v>0</v>
      </c>
      <c r="H28" s="73">
        <f t="shared" si="2"/>
        <v>0</v>
      </c>
      <c r="I28" s="8"/>
    </row>
    <row r="29" spans="1:10" x14ac:dyDescent="0.25">
      <c r="A29" s="1" t="s">
        <v>68</v>
      </c>
      <c r="C29" s="73">
        <f>'UF PI'!D36+'UF Co-PI1'!D36+'UF Co-PI2'!D36+'UF Co-PI3'!D36+'UF Co-PI4'!D36+'UF Co-PI5'!D36+'UF Co-PI6'!D36+'UF Co-PI7'!D36+'UF Co-PI8'!D36</f>
        <v>0</v>
      </c>
      <c r="D29" s="73">
        <f>'UF PI'!E36+'UF Co-PI1'!E36+'UF Co-PI2'!E36+'UF Co-PI3'!E36+'UF Co-PI4'!E36+'UF Co-PI5'!E36+'UF Co-PI6'!E36+'UF Co-PI7'!E36+'UF Co-PI8'!E36</f>
        <v>0</v>
      </c>
      <c r="E29" s="73">
        <f>'UF PI'!F36+'UF Co-PI1'!F36+'UF Co-PI2'!F36+'UF Co-PI3'!F36+'UF Co-PI4'!F36+'UF Co-PI5'!F36+'UF Co-PI6'!F36+'UF Co-PI7'!F36+'UF Co-PI8'!F36</f>
        <v>0</v>
      </c>
      <c r="F29" s="73">
        <f>'UF PI'!G36+'UF Co-PI1'!G36+'UF Co-PI2'!G36+'UF Co-PI3'!G36+'UF Co-PI4'!G36+'UF Co-PI5'!G36+'UF Co-PI6'!G36+'UF Co-PI7'!G36+'UF Co-PI8'!G36</f>
        <v>0</v>
      </c>
      <c r="G29" s="73">
        <f>'UF PI'!H36+'UF Co-PI1'!H36+'UF Co-PI2'!H36+'UF Co-PI3'!H36+'UF Co-PI4'!H36+'UF Co-PI5'!H36+'UF Co-PI6'!H36+'UF Co-PI7'!H36+'UF Co-PI8'!H36</f>
        <v>0</v>
      </c>
      <c r="H29" s="73">
        <f t="shared" ref="H29:H30" si="3">SUM(C29:G29)</f>
        <v>0</v>
      </c>
      <c r="I29" s="8"/>
    </row>
    <row r="30" spans="1:10" x14ac:dyDescent="0.25">
      <c r="A30" s="1" t="s">
        <v>68</v>
      </c>
      <c r="C30" s="73">
        <f>'UF PI'!D37+'UF Co-PI1'!D37+'UF Co-PI2'!D37+'UF Co-PI3'!D37+'UF Co-PI4'!D37+'UF Co-PI5'!D37+'UF Co-PI6'!D37+'UF Co-PI7'!D37+'UF Co-PI8'!D37</f>
        <v>0</v>
      </c>
      <c r="D30" s="73">
        <f>'UF PI'!E37+'UF Co-PI1'!E37+'UF Co-PI2'!E37+'UF Co-PI3'!E37+'UF Co-PI4'!E37+'UF Co-PI5'!E37+'UF Co-PI6'!E37+'UF Co-PI7'!E37+'UF Co-PI8'!E37</f>
        <v>0</v>
      </c>
      <c r="E30" s="73">
        <f>'UF PI'!F37+'UF Co-PI1'!F37+'UF Co-PI2'!F37+'UF Co-PI3'!F37+'UF Co-PI4'!F37+'UF Co-PI5'!F37+'UF Co-PI6'!F37+'UF Co-PI7'!F37+'UF Co-PI8'!F37</f>
        <v>0</v>
      </c>
      <c r="F30" s="73">
        <f>'UF PI'!G37+'UF Co-PI1'!G37+'UF Co-PI2'!G37+'UF Co-PI3'!G37+'UF Co-PI4'!G37+'UF Co-PI5'!G37+'UF Co-PI6'!G37+'UF Co-PI7'!G37+'UF Co-PI8'!G37</f>
        <v>0</v>
      </c>
      <c r="G30" s="73">
        <f>'UF PI'!H37+'UF Co-PI1'!H37+'UF Co-PI2'!H37+'UF Co-PI3'!H37+'UF Co-PI4'!H37+'UF Co-PI5'!H37+'UF Co-PI6'!H37+'UF Co-PI7'!H37+'UF Co-PI8'!H37</f>
        <v>0</v>
      </c>
      <c r="H30" s="73">
        <f t="shared" si="3"/>
        <v>0</v>
      </c>
      <c r="I30" s="8"/>
    </row>
    <row r="31" spans="1:10" x14ac:dyDescent="0.25">
      <c r="A31" s="66" t="s">
        <v>69</v>
      </c>
      <c r="C31" s="72">
        <f>'UF PI'!D38+'UF Co-PI1'!D38+'UF Co-PI2'!D38+'UF Co-PI3'!D38+'UF Co-PI4'!D38+'UF Co-PI5'!D38+'UF Co-PI6'!D38+'UF Co-PI7'!D38+'UF Co-PI8'!D38</f>
        <v>0</v>
      </c>
      <c r="D31" s="72">
        <f>'UF PI'!E38+'UF Co-PI1'!E38+'UF Co-PI2'!E38+'UF Co-PI3'!E38+'UF Co-PI4'!E38+'UF Co-PI5'!E38+'UF Co-PI6'!E38+'UF Co-PI7'!E38+'UF Co-PI8'!E38</f>
        <v>0</v>
      </c>
      <c r="E31" s="72">
        <f>'UF PI'!F38+'UF Co-PI1'!F38+'UF Co-PI2'!F38+'UF Co-PI3'!F38+'UF Co-PI4'!F38+'UF Co-PI5'!F38+'UF Co-PI6'!F38+'UF Co-PI7'!F38+'UF Co-PI8'!F38</f>
        <v>0</v>
      </c>
      <c r="F31" s="72">
        <f>'UF PI'!G38+'UF Co-PI1'!G38+'UF Co-PI2'!G38+'UF Co-PI3'!G38+'UF Co-PI4'!G38+'UF Co-PI5'!G38+'UF Co-PI6'!G38+'UF Co-PI7'!G38+'UF Co-PI8'!G38</f>
        <v>0</v>
      </c>
      <c r="G31" s="72">
        <f>'UF PI'!H38+'UF Co-PI1'!H38+'UF Co-PI2'!H38+'UF Co-PI3'!H38+'UF Co-PI4'!H38+'UF Co-PI5'!H38+'UF Co-PI6'!H38+'UF Co-PI7'!H38+'UF Co-PI8'!H38</f>
        <v>0</v>
      </c>
      <c r="H31" s="72">
        <f t="shared" ref="H31" si="4">SUM(C31:G31)</f>
        <v>0</v>
      </c>
      <c r="I31" s="8"/>
    </row>
    <row r="32" spans="1:10" x14ac:dyDescent="0.25">
      <c r="A32" s="66" t="s">
        <v>70</v>
      </c>
      <c r="B32" s="66"/>
      <c r="C32" s="72">
        <f>'UF PI'!D39+'UF PI'!D41+'UF PI'!D43+'UF PI'!D45+'UF PI'!D47+'UF PI'!D49</f>
        <v>0</v>
      </c>
      <c r="D32" s="72">
        <f>'UF PI'!E39+'UF PI'!E41+'UF PI'!E43+'UF PI'!E45+'UF PI'!E47+'UF PI'!E49</f>
        <v>0</v>
      </c>
      <c r="E32" s="72">
        <f>'UF PI'!F39+'UF PI'!F41+'UF PI'!F43+'UF PI'!F45+'UF PI'!F47+'UF PI'!F49</f>
        <v>0</v>
      </c>
      <c r="F32" s="72">
        <f>'UF PI'!G39+'UF PI'!G41+'UF PI'!G43+'UF PI'!G45+'UF PI'!G47+'UF PI'!G49</f>
        <v>0</v>
      </c>
      <c r="G32" s="72">
        <f>'UF PI'!H39+'UF PI'!H41+'UF PI'!H43+'UF PI'!H45+'UF PI'!H47+'UF PI'!H49</f>
        <v>0</v>
      </c>
      <c r="H32" s="72">
        <f>SUM(C32:G32)</f>
        <v>0</v>
      </c>
      <c r="I32" s="66"/>
    </row>
    <row r="33" spans="1:9" x14ac:dyDescent="0.25">
      <c r="A33" s="66" t="s">
        <v>71</v>
      </c>
      <c r="B33" s="66"/>
      <c r="C33" s="72">
        <f>'UF PI'!D40+'UF PI'!D42+'UF PI'!D44+'UF PI'!D46+'UF PI'!D48+'UF PI'!D50</f>
        <v>0</v>
      </c>
      <c r="D33" s="72">
        <f>'UF PI'!E40+'UF PI'!E42+'UF PI'!E44+'UF PI'!E46+'UF PI'!E48+'UF PI'!E50</f>
        <v>0</v>
      </c>
      <c r="E33" s="72">
        <f>'UF PI'!F40+'UF PI'!F42+'UF PI'!F44+'UF PI'!F46+'UF PI'!F48+'UF PI'!F50</f>
        <v>0</v>
      </c>
      <c r="F33" s="72">
        <f>'UF PI'!G40+'UF PI'!G42+'UF PI'!G44+'UF PI'!G46+'UF PI'!G48+'UF PI'!G50</f>
        <v>0</v>
      </c>
      <c r="G33" s="72">
        <f>'UF PI'!H40+'UF PI'!H42+'UF PI'!H44+'UF PI'!H46+'UF PI'!H48+'UF PI'!H50</f>
        <v>0</v>
      </c>
      <c r="H33" s="72">
        <f>SUM(C33:G33)</f>
        <v>0</v>
      </c>
    </row>
    <row r="34" spans="1:9" x14ac:dyDescent="0.25">
      <c r="A34" s="9"/>
      <c r="C34" s="67"/>
      <c r="D34" s="67"/>
      <c r="E34" s="67"/>
      <c r="F34" s="67"/>
      <c r="G34" s="67"/>
      <c r="H34" s="72"/>
    </row>
    <row r="35" spans="1:9" x14ac:dyDescent="0.25">
      <c r="A35" s="9" t="s">
        <v>72</v>
      </c>
      <c r="C35" s="72"/>
      <c r="D35" s="72"/>
      <c r="E35" s="72"/>
      <c r="F35" s="72"/>
      <c r="G35" s="72"/>
      <c r="H35" s="72"/>
    </row>
    <row r="36" spans="1:9" x14ac:dyDescent="0.25">
      <c r="A36" s="4" t="s">
        <v>73</v>
      </c>
      <c r="B36" s="4"/>
      <c r="C36" s="75">
        <f>SUM(C5:C33)</f>
        <v>0</v>
      </c>
      <c r="D36" s="75">
        <f t="shared" ref="D36:G36" si="5">SUM(D5:D33)</f>
        <v>0</v>
      </c>
      <c r="E36" s="75">
        <f t="shared" si="5"/>
        <v>0</v>
      </c>
      <c r="F36" s="75">
        <f t="shared" si="5"/>
        <v>0</v>
      </c>
      <c r="G36" s="75">
        <f t="shared" si="5"/>
        <v>0</v>
      </c>
      <c r="H36" s="75">
        <f>SUM(C36:G36)</f>
        <v>0</v>
      </c>
    </row>
    <row r="37" spans="1:9" x14ac:dyDescent="0.25">
      <c r="A37" s="4" t="s">
        <v>74</v>
      </c>
      <c r="B37" s="4"/>
      <c r="C37" s="75">
        <f>'UF PI'!D54+'UF Co-PI1'!D42+'UF Co-PI2'!D42+'UF Co-PI3'!D42+'UF Co-PI4'!D42+'UF Co-PI5'!D42+'UF Co-PI6'!D42+'UF Co-PI7'!D42+'UF Co-PI8'!D42</f>
        <v>0</v>
      </c>
      <c r="D37" s="75">
        <f>'UF PI'!E54+'UF Co-PI1'!E42+'UF Co-PI2'!E42+'UF Co-PI3'!E42+'UF Co-PI4'!E42+'UF Co-PI5'!E42+'UF Co-PI6'!E42+'UF Co-PI7'!E42+'UF Co-PI8'!E42</f>
        <v>0</v>
      </c>
      <c r="E37" s="75">
        <f>'UF PI'!F54+'UF Co-PI1'!F42+'UF Co-PI2'!F42+'UF Co-PI3'!F42+'UF Co-PI4'!F42+'UF Co-PI5'!F42+'UF Co-PI6'!F42+'UF Co-PI7'!F42+'UF Co-PI8'!F42</f>
        <v>0</v>
      </c>
      <c r="F37" s="75">
        <f>'UF PI'!G54+'UF Co-PI1'!G42+'UF Co-PI2'!G42+'UF Co-PI3'!G42+'UF Co-PI4'!G42+'UF Co-PI5'!G42+'UF Co-PI6'!G42+'UF Co-PI7'!G42+'UF Co-PI8'!G42</f>
        <v>0</v>
      </c>
      <c r="G37" s="75">
        <f>'UF PI'!H54+'UF Co-PI1'!H42+'UF Co-PI2'!H42+'UF Co-PI3'!H42+'UF Co-PI4'!H42+'UF Co-PI5'!H42+'UF Co-PI6'!H42+'UF Co-PI7'!H42+'UF Co-PI8'!H42</f>
        <v>0</v>
      </c>
      <c r="H37" s="75">
        <f>SUM(C37:G37)</f>
        <v>0</v>
      </c>
    </row>
    <row r="38" spans="1:9" x14ac:dyDescent="0.25">
      <c r="A38" s="66" t="s">
        <v>75</v>
      </c>
      <c r="B38" s="38">
        <v>0.34100000000000003</v>
      </c>
      <c r="C38" s="72">
        <f>C37*$B$38</f>
        <v>0</v>
      </c>
      <c r="D38" s="72">
        <f t="shared" ref="D38:G38" si="6">D37*$B$38</f>
        <v>0</v>
      </c>
      <c r="E38" s="72">
        <f t="shared" si="6"/>
        <v>0</v>
      </c>
      <c r="F38" s="72">
        <f t="shared" si="6"/>
        <v>0</v>
      </c>
      <c r="G38" s="72">
        <f t="shared" si="6"/>
        <v>0</v>
      </c>
      <c r="H38" s="72">
        <f>SUM(C38:G38)</f>
        <v>0</v>
      </c>
      <c r="I38" s="66" t="str">
        <f>IF(H38&lt;H42,"Lesser","see TDC amount")</f>
        <v>see TDC amount</v>
      </c>
    </row>
    <row r="39" spans="1:9" ht="15.75" thickBot="1" x14ac:dyDescent="0.3">
      <c r="A39" s="6" t="s">
        <v>23</v>
      </c>
      <c r="B39" s="6"/>
      <c r="C39" s="76">
        <f>C36+C38</f>
        <v>0</v>
      </c>
      <c r="D39" s="76">
        <f>D36+D38</f>
        <v>0</v>
      </c>
      <c r="E39" s="76">
        <f>E36+E38</f>
        <v>0</v>
      </c>
      <c r="F39" s="76">
        <f>F36+F38</f>
        <v>0</v>
      </c>
      <c r="G39" s="76">
        <f>G36+G38</f>
        <v>0</v>
      </c>
      <c r="H39" s="76">
        <f>SUM(C39:G39)</f>
        <v>0</v>
      </c>
    </row>
    <row r="40" spans="1:9" ht="15.75" thickTop="1" x14ac:dyDescent="0.25">
      <c r="A40" s="9"/>
      <c r="C40" s="72"/>
      <c r="D40" s="72"/>
      <c r="E40" s="72"/>
      <c r="F40" s="72"/>
      <c r="G40" s="72"/>
      <c r="H40" s="72"/>
    </row>
    <row r="41" spans="1:9" x14ac:dyDescent="0.25">
      <c r="A41" s="9" t="s">
        <v>76</v>
      </c>
      <c r="C41" s="72"/>
      <c r="D41" s="72"/>
      <c r="E41" s="72"/>
      <c r="F41" s="72"/>
      <c r="G41" s="72"/>
      <c r="H41" s="72"/>
    </row>
    <row r="42" spans="1:9" x14ac:dyDescent="0.25">
      <c r="A42" s="77" t="s">
        <v>77</v>
      </c>
      <c r="B42" s="78">
        <v>0.42857000000000001</v>
      </c>
      <c r="C42" s="75">
        <f>C36*$B$42</f>
        <v>0</v>
      </c>
      <c r="D42" s="75">
        <f t="shared" ref="D42:G42" si="7">D36*$B$42</f>
        <v>0</v>
      </c>
      <c r="E42" s="75">
        <f t="shared" si="7"/>
        <v>0</v>
      </c>
      <c r="F42" s="75">
        <f t="shared" si="7"/>
        <v>0</v>
      </c>
      <c r="G42" s="75">
        <f t="shared" si="7"/>
        <v>0</v>
      </c>
      <c r="H42" s="75">
        <f>SUM(C42:G42)</f>
        <v>0</v>
      </c>
      <c r="I42" s="1" t="str">
        <f>IF(H42&lt;H38,"lesser","see MTDC amount")</f>
        <v>see MTDC amount</v>
      </c>
    </row>
    <row r="43" spans="1:9" ht="15.75" customHeight="1" thickBot="1" x14ac:dyDescent="0.3">
      <c r="A43" s="6" t="s">
        <v>23</v>
      </c>
      <c r="B43" s="6"/>
      <c r="C43" s="76">
        <f>C36+C42</f>
        <v>0</v>
      </c>
      <c r="D43" s="76">
        <f>D36+D42</f>
        <v>0</v>
      </c>
      <c r="E43" s="76">
        <f>E36+E42</f>
        <v>0</v>
      </c>
      <c r="F43" s="76">
        <f>F36+F42</f>
        <v>0</v>
      </c>
      <c r="G43" s="76">
        <f>G36+G42</f>
        <v>0</v>
      </c>
      <c r="H43" s="76">
        <f>SUM(C43:G43)</f>
        <v>0</v>
      </c>
    </row>
    <row r="44" spans="1:9" ht="15.75" customHeight="1" thickTop="1" x14ac:dyDescent="0.25">
      <c r="A44" s="79" t="s">
        <v>78</v>
      </c>
      <c r="B44" s="33">
        <v>0.3</v>
      </c>
      <c r="C44" s="80"/>
      <c r="D44" s="80"/>
      <c r="E44" s="80"/>
      <c r="F44" s="34"/>
      <c r="G44" s="35" t="s">
        <v>79</v>
      </c>
      <c r="H44" s="80"/>
    </row>
    <row r="45" spans="1:9" x14ac:dyDescent="0.25">
      <c r="B45" s="79" t="s">
        <v>80</v>
      </c>
      <c r="C45" s="72">
        <f>IF($H$38&lt;$H$42,C39*$B$44,C43*$B$44)</f>
        <v>0</v>
      </c>
      <c r="D45" s="72">
        <f t="shared" ref="D45:G45" si="8">IF($H$38&lt;$H$42,D39*$B$44,D43*$B$44)</f>
        <v>0</v>
      </c>
      <c r="E45" s="72">
        <f t="shared" si="8"/>
        <v>0</v>
      </c>
      <c r="F45" s="72">
        <f t="shared" si="8"/>
        <v>0</v>
      </c>
      <c r="G45" s="72">
        <f t="shared" si="8"/>
        <v>0</v>
      </c>
      <c r="H45" s="72">
        <f>SUM(C45:G45)</f>
        <v>0</v>
      </c>
      <c r="I45" s="66"/>
    </row>
    <row r="46" spans="1:9" x14ac:dyDescent="0.25">
      <c r="B46" s="79" t="s">
        <v>81</v>
      </c>
      <c r="C46" s="67">
        <f>IF($H$38&lt;$H$42,C38,C42)+C33</f>
        <v>0</v>
      </c>
      <c r="D46" s="67">
        <f>IF($H$38&lt;$H$42,D38,D42)+D33</f>
        <v>0</v>
      </c>
      <c r="E46" s="67">
        <f>IF($H$38&lt;$H$42,E38,E42)+E33</f>
        <v>0</v>
      </c>
      <c r="F46" s="67">
        <f>IF($H$38&lt;$H$42,F38,F42)+F33</f>
        <v>0</v>
      </c>
      <c r="G46" s="67">
        <f>IF($H$38&lt;$H$42,G38,G42)+G33</f>
        <v>0</v>
      </c>
      <c r="H46" s="72">
        <f>SUM(C46:G46)</f>
        <v>0</v>
      </c>
      <c r="I46" s="1" t="str">
        <f>IF(H46&lt;H45,"Good", "IDC Cap has been Exceeded ")</f>
        <v xml:space="preserve">IDC Cap has been Exceeded </v>
      </c>
    </row>
    <row r="47" spans="1:9" ht="15.75" thickBot="1" x14ac:dyDescent="0.3">
      <c r="A47" s="79" t="s">
        <v>77</v>
      </c>
      <c r="B47" s="66" t="s">
        <v>82</v>
      </c>
      <c r="C47" s="67"/>
      <c r="D47" s="67"/>
      <c r="E47" s="67"/>
      <c r="F47" s="67"/>
      <c r="G47" s="67"/>
      <c r="H47" s="72"/>
    </row>
    <row r="48" spans="1:9" ht="16.5" thickTop="1" thickBot="1" x14ac:dyDescent="0.3">
      <c r="A48" s="81" t="s">
        <v>83</v>
      </c>
      <c r="B48" s="22"/>
      <c r="C48" s="81">
        <f>'UF PI'!D99+'UF Co-PI1'!D87+'UF Co-PI2'!D87+'UF Co-PI3'!D87+'UF Co-PI4'!D87+'UF Co-PI5'!D87+'UF Co-PI6'!D87+'UF Co-PI7'!D87+'UF Co-PI8'!D87</f>
        <v>0</v>
      </c>
      <c r="D48" s="81">
        <f>'UF PI'!E99+'UF Co-PI1'!E87+'UF Co-PI2'!E87+'UF Co-PI3'!E87+'UF Co-PI4'!E87+'UF Co-PI5'!E87+'UF Co-PI6'!E87+'UF Co-PI7'!E87+'UF Co-PI8'!E87</f>
        <v>0</v>
      </c>
      <c r="E48" s="81">
        <f>'UF PI'!F99+'UF Co-PI1'!F87+'UF Co-PI2'!F87+'UF Co-PI3'!F87+'UF Co-PI4'!F87+'UF Co-PI5'!F87+'UF Co-PI6'!F87+'UF Co-PI7'!F87+'UF Co-PI8'!F87</f>
        <v>0</v>
      </c>
      <c r="F48" s="81">
        <f>'UF PI'!G99+'UF Co-PI1'!G87+'UF Co-PI2'!G87+'UF Co-PI3'!G87+'UF Co-PI4'!G87+'UF Co-PI5'!G87+'UF Co-PI6'!G87+'UF Co-PI7'!G87+'UF Co-PI8'!G87</f>
        <v>0</v>
      </c>
      <c r="G48" s="81">
        <f>'UF PI'!H99+'UF Co-PI1'!H87+'UF Co-PI2'!H87+'UF Co-PI3'!H87+'UF Co-PI4'!H87+'UF Co-PI5'!H87+'UF Co-PI6'!H87+'UF Co-PI7'!H87+'UF Co-PI8'!H87</f>
        <v>0</v>
      </c>
      <c r="H48" s="82">
        <f>SUM(C48:G48)</f>
        <v>0</v>
      </c>
    </row>
    <row r="49" spans="1:9" ht="15.75" thickTop="1" x14ac:dyDescent="0.25">
      <c r="C49" s="67"/>
      <c r="D49" s="67"/>
      <c r="E49" s="67"/>
      <c r="F49" s="67"/>
      <c r="G49" s="67"/>
      <c r="H49" s="67"/>
    </row>
    <row r="50" spans="1:9" x14ac:dyDescent="0.25">
      <c r="A50" s="66"/>
      <c r="C50" s="67"/>
      <c r="D50" s="67"/>
      <c r="E50" s="67"/>
      <c r="F50" s="67"/>
      <c r="G50" s="67"/>
      <c r="H50" s="67"/>
    </row>
    <row r="51" spans="1:9" x14ac:dyDescent="0.25">
      <c r="B51" s="5"/>
      <c r="C51" s="67"/>
      <c r="D51" s="67"/>
      <c r="E51" s="67"/>
      <c r="F51" s="67"/>
      <c r="G51" s="67"/>
      <c r="H51" s="67"/>
    </row>
    <row r="52" spans="1:9" ht="36" customHeight="1" x14ac:dyDescent="0.25">
      <c r="A52" s="111" t="s">
        <v>84</v>
      </c>
      <c r="B52" s="111"/>
      <c r="C52" s="111"/>
      <c r="D52" s="111"/>
      <c r="E52" s="111"/>
      <c r="F52" s="111"/>
      <c r="G52" s="111"/>
      <c r="H52" s="111"/>
      <c r="I52" s="111"/>
    </row>
    <row r="53" spans="1:9" ht="15.75" x14ac:dyDescent="0.25">
      <c r="A53" s="7"/>
      <c r="C53" s="67"/>
      <c r="D53" s="67"/>
      <c r="E53" s="67"/>
      <c r="F53" s="67"/>
      <c r="G53" s="67"/>
      <c r="H53" s="67"/>
    </row>
    <row r="54" spans="1:9" ht="15.75" x14ac:dyDescent="0.25">
      <c r="A54" s="7" t="s">
        <v>85</v>
      </c>
      <c r="C54" s="67"/>
      <c r="D54" s="67"/>
      <c r="E54" s="67"/>
      <c r="F54" s="67"/>
      <c r="G54" s="67"/>
      <c r="H54" s="67"/>
    </row>
    <row r="55" spans="1:9" ht="40.5" customHeight="1" x14ac:dyDescent="0.25">
      <c r="A55" s="110" t="s">
        <v>86</v>
      </c>
      <c r="B55" s="110"/>
      <c r="C55" s="110"/>
      <c r="D55" s="110"/>
      <c r="E55" s="110"/>
      <c r="F55" s="110"/>
      <c r="G55" s="110"/>
      <c r="H55" s="110"/>
      <c r="I55" s="110"/>
    </row>
    <row r="56" spans="1:9" ht="43.5" customHeight="1" x14ac:dyDescent="0.25">
      <c r="A56" s="110" t="s">
        <v>87</v>
      </c>
      <c r="B56" s="110"/>
      <c r="C56" s="110"/>
      <c r="D56" s="110"/>
      <c r="E56" s="110"/>
      <c r="F56" s="110"/>
      <c r="G56" s="110"/>
      <c r="H56" s="110"/>
      <c r="I56" s="110"/>
    </row>
    <row r="57" spans="1:9" x14ac:dyDescent="0.25">
      <c r="A57" s="1" t="s">
        <v>88</v>
      </c>
      <c r="C57" s="67"/>
      <c r="D57" s="67"/>
      <c r="E57" s="67"/>
      <c r="F57" s="67"/>
      <c r="G57" s="67"/>
      <c r="H57" s="67"/>
    </row>
  </sheetData>
  <sheetProtection selectLockedCells="1"/>
  <mergeCells count="3">
    <mergeCell ref="A55:I55"/>
    <mergeCell ref="A56:I56"/>
    <mergeCell ref="A52:I52"/>
  </mergeCells>
  <pageMargins left="0.7" right="0.7" top="0.75" bottom="0.75" header="0.3" footer="0.3"/>
  <pageSetup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9"/>
  <sheetViews>
    <sheetView tabSelected="1" zoomScaleNormal="100" workbookViewId="0">
      <selection activeCell="B3" sqref="B3"/>
    </sheetView>
  </sheetViews>
  <sheetFormatPr defaultColWidth="8.875" defaultRowHeight="15.75" x14ac:dyDescent="0.25"/>
  <cols>
    <col min="1" max="1" width="32.25" style="10" customWidth="1"/>
    <col min="2" max="2" width="10.125" style="10" customWidth="1"/>
    <col min="3" max="3" width="12.625" style="10" bestFit="1" customWidth="1"/>
    <col min="4" max="4" width="11.125" style="10" bestFit="1" customWidth="1"/>
    <col min="5" max="8" width="8.875" style="10"/>
    <col min="9" max="9" width="11.5" style="10" bestFit="1" customWidth="1"/>
    <col min="10" max="13" width="8.875" style="10"/>
    <col min="14" max="14" width="13.25" style="10" customWidth="1"/>
    <col min="15" max="16384" width="8.875" style="10"/>
  </cols>
  <sheetData>
    <row r="1" spans="1:17" s="1" customFormat="1" ht="15" x14ac:dyDescent="0.25">
      <c r="A1" s="43" t="s">
        <v>89</v>
      </c>
      <c r="B1" s="66" t="s">
        <v>90</v>
      </c>
      <c r="C1" s="67" t="s">
        <v>91</v>
      </c>
      <c r="D1" s="67"/>
      <c r="E1" s="67"/>
      <c r="F1" s="20"/>
      <c r="G1" s="67"/>
      <c r="H1" s="67"/>
      <c r="I1" s="67"/>
    </row>
    <row r="2" spans="1:17" s="1" customFormat="1" ht="15" x14ac:dyDescent="0.25">
      <c r="A2" s="70" t="s">
        <v>92</v>
      </c>
      <c r="B2" s="70"/>
      <c r="C2" s="83" t="s">
        <v>93</v>
      </c>
      <c r="D2" s="71" t="s">
        <v>42</v>
      </c>
      <c r="E2" s="71" t="s">
        <v>43</v>
      </c>
      <c r="F2" s="71" t="s">
        <v>44</v>
      </c>
      <c r="G2" s="71" t="s">
        <v>45</v>
      </c>
      <c r="H2" s="71" t="s">
        <v>46</v>
      </c>
      <c r="I2" s="71" t="s">
        <v>23</v>
      </c>
    </row>
    <row r="3" spans="1:17" s="1" customFormat="1" thickBot="1" x14ac:dyDescent="0.3">
      <c r="A3" s="66" t="s">
        <v>94</v>
      </c>
      <c r="B3" s="84">
        <v>0</v>
      </c>
      <c r="C3" s="85">
        <v>0</v>
      </c>
      <c r="D3" s="67">
        <f>(C3/12)*B3</f>
        <v>0</v>
      </c>
      <c r="E3" s="67">
        <f t="shared" ref="E3:H17" si="0">ROUND(D3*1.03,0)</f>
        <v>0</v>
      </c>
      <c r="F3" s="67">
        <f t="shared" si="0"/>
        <v>0</v>
      </c>
      <c r="G3" s="67">
        <f t="shared" si="0"/>
        <v>0</v>
      </c>
      <c r="H3" s="67">
        <f t="shared" si="0"/>
        <v>0</v>
      </c>
      <c r="I3" s="72">
        <f t="shared" ref="I3:I35" si="1">SUM(D3:H3)</f>
        <v>0</v>
      </c>
    </row>
    <row r="4" spans="1:17" s="1" customFormat="1" ht="17.25" thickTop="1" thickBot="1" x14ac:dyDescent="0.3">
      <c r="A4" s="66" t="s">
        <v>48</v>
      </c>
      <c r="C4" s="15">
        <v>0.30099999999999999</v>
      </c>
      <c r="D4" s="72">
        <f>ROUND(D3*$C$4,0)</f>
        <v>0</v>
      </c>
      <c r="E4" s="72">
        <f>ROUND(E3*$C$4,0)</f>
        <v>0</v>
      </c>
      <c r="F4" s="72">
        <f>ROUND(F3*$C$4,0)</f>
        <v>0</v>
      </c>
      <c r="G4" s="72">
        <f>ROUND(G3*$C$4,0)</f>
        <v>0</v>
      </c>
      <c r="H4" s="72">
        <f>ROUND(H3*$C$4,0)</f>
        <v>0</v>
      </c>
      <c r="I4" s="72">
        <f t="shared" si="1"/>
        <v>0</v>
      </c>
      <c r="K4" s="112" t="s">
        <v>95</v>
      </c>
      <c r="L4" s="113"/>
      <c r="M4" s="114"/>
      <c r="N4" s="66"/>
    </row>
    <row r="5" spans="1:17" s="1" customFormat="1" ht="60.75" thickBot="1" x14ac:dyDescent="0.3">
      <c r="A5" s="66" t="s">
        <v>96</v>
      </c>
      <c r="B5" s="84">
        <v>0</v>
      </c>
      <c r="C5" s="85">
        <v>58656</v>
      </c>
      <c r="D5" s="67">
        <f>(C5/12)*B5</f>
        <v>0</v>
      </c>
      <c r="E5" s="67">
        <f>ROUND(D5*1.03,0)</f>
        <v>0</v>
      </c>
      <c r="F5" s="67">
        <f t="shared" si="0"/>
        <v>0</v>
      </c>
      <c r="G5" s="67">
        <f t="shared" si="0"/>
        <v>0</v>
      </c>
      <c r="H5" s="67">
        <f t="shared" si="0"/>
        <v>0</v>
      </c>
      <c r="I5" s="72">
        <f t="shared" si="1"/>
        <v>0</v>
      </c>
      <c r="K5" s="86" t="s">
        <v>97</v>
      </c>
      <c r="L5" s="87" t="s">
        <v>98</v>
      </c>
      <c r="M5" s="88" t="s">
        <v>99</v>
      </c>
      <c r="N5" s="66"/>
    </row>
    <row r="6" spans="1:17" s="1" customFormat="1" thickBot="1" x14ac:dyDescent="0.3">
      <c r="A6" s="66" t="s">
        <v>48</v>
      </c>
      <c r="C6" s="15">
        <v>0.377</v>
      </c>
      <c r="D6" s="72">
        <f>ROUND(D5*$C$6,0)</f>
        <v>0</v>
      </c>
      <c r="E6" s="72">
        <f>ROUND(E5*$C$6,0)</f>
        <v>0</v>
      </c>
      <c r="F6" s="72">
        <f>ROUND(F5*$C$6,0)</f>
        <v>0</v>
      </c>
      <c r="G6" s="72">
        <f>ROUND(G5*$C$6,0)</f>
        <v>0</v>
      </c>
      <c r="H6" s="72">
        <f>ROUND(H5*$C$6,0)</f>
        <v>0</v>
      </c>
      <c r="I6" s="72">
        <f t="shared" si="1"/>
        <v>0</v>
      </c>
      <c r="K6" s="89">
        <v>0.25</v>
      </c>
      <c r="L6" s="90">
        <v>12</v>
      </c>
      <c r="M6" s="21">
        <f>K6*L6</f>
        <v>3</v>
      </c>
      <c r="N6" s="66"/>
    </row>
    <row r="7" spans="1:17" s="1" customFormat="1" thickTop="1" x14ac:dyDescent="0.25">
      <c r="A7" s="66" t="s">
        <v>96</v>
      </c>
      <c r="B7" s="84">
        <v>0</v>
      </c>
      <c r="C7" s="85">
        <v>58656</v>
      </c>
      <c r="D7" s="67">
        <f>(C7/12)*B7</f>
        <v>0</v>
      </c>
      <c r="E7" s="67">
        <f>ROUND(D7*1.03,0)</f>
        <v>0</v>
      </c>
      <c r="F7" s="67">
        <f t="shared" ref="F7" si="2">ROUND(E7*1.03,0)</f>
        <v>0</v>
      </c>
      <c r="G7" s="67">
        <f t="shared" ref="G7" si="3">ROUND(F7*1.03,0)</f>
        <v>0</v>
      </c>
      <c r="H7" s="67">
        <f t="shared" ref="H7" si="4">ROUND(G7*1.03,0)</f>
        <v>0</v>
      </c>
      <c r="I7" s="72">
        <f t="shared" ref="I7:I8" si="5">SUM(D7:H7)</f>
        <v>0</v>
      </c>
      <c r="N7" s="66"/>
      <c r="P7" s="66"/>
    </row>
    <row r="8" spans="1:17" s="1" customFormat="1" ht="15" x14ac:dyDescent="0.25">
      <c r="A8" s="66" t="s">
        <v>48</v>
      </c>
      <c r="C8" s="15">
        <v>0.377</v>
      </c>
      <c r="D8" s="72">
        <f>ROUND(D7*$C$8,0)</f>
        <v>0</v>
      </c>
      <c r="E8" s="72">
        <f>ROUND(E7*$C$8,0)</f>
        <v>0</v>
      </c>
      <c r="F8" s="72">
        <f>ROUND(F7*$C$8,0)</f>
        <v>0</v>
      </c>
      <c r="G8" s="72">
        <f>ROUND(G7*$C$8,0)</f>
        <v>0</v>
      </c>
      <c r="H8" s="72">
        <f>ROUND(H7*$C$8,0)</f>
        <v>0</v>
      </c>
      <c r="I8" s="72">
        <f t="shared" si="5"/>
        <v>0</v>
      </c>
      <c r="N8" s="66"/>
      <c r="O8" s="36"/>
      <c r="Q8" s="37"/>
    </row>
    <row r="9" spans="1:17" s="1" customFormat="1" ht="15" x14ac:dyDescent="0.25">
      <c r="A9" s="66" t="s">
        <v>100</v>
      </c>
      <c r="B9" s="84">
        <v>0</v>
      </c>
      <c r="C9" s="85">
        <v>31320</v>
      </c>
      <c r="D9" s="67">
        <f>(C9/12)*B9</f>
        <v>0</v>
      </c>
      <c r="E9" s="67">
        <f>ROUND(D9*1.03,0)</f>
        <v>0</v>
      </c>
      <c r="F9" s="67">
        <f t="shared" si="0"/>
        <v>0</v>
      </c>
      <c r="G9" s="67">
        <f t="shared" si="0"/>
        <v>0</v>
      </c>
      <c r="H9" s="67">
        <f t="shared" si="0"/>
        <v>0</v>
      </c>
      <c r="I9" s="72">
        <f t="shared" si="1"/>
        <v>0</v>
      </c>
      <c r="N9" s="66"/>
    </row>
    <row r="10" spans="1:17" s="1" customFormat="1" ht="15" x14ac:dyDescent="0.25">
      <c r="A10" s="66" t="s">
        <v>48</v>
      </c>
      <c r="C10" s="15">
        <v>0.50600000000000001</v>
      </c>
      <c r="D10" s="72">
        <f>ROUND(D9*$C$10,0)</f>
        <v>0</v>
      </c>
      <c r="E10" s="72">
        <f>ROUND(E9*$C$10,0)</f>
        <v>0</v>
      </c>
      <c r="F10" s="72">
        <f>ROUND(F9*$C$10,0)</f>
        <v>0</v>
      </c>
      <c r="G10" s="72">
        <f>ROUND(G9*$C$10,0)</f>
        <v>0</v>
      </c>
      <c r="H10" s="72">
        <f>ROUND(H9*$C$10,0)</f>
        <v>0</v>
      </c>
      <c r="I10" s="72">
        <f t="shared" si="1"/>
        <v>0</v>
      </c>
    </row>
    <row r="11" spans="1:17" s="1" customFormat="1" ht="15" x14ac:dyDescent="0.25">
      <c r="A11" s="66" t="s">
        <v>100</v>
      </c>
      <c r="B11" s="84">
        <v>0</v>
      </c>
      <c r="C11" s="85">
        <v>31320</v>
      </c>
      <c r="D11" s="67">
        <f>(C11/12)*B11</f>
        <v>0</v>
      </c>
      <c r="E11" s="67">
        <f>ROUND(D11*1.03,0)</f>
        <v>0</v>
      </c>
      <c r="F11" s="67">
        <f t="shared" ref="F11" si="6">ROUND(E11*1.03,0)</f>
        <v>0</v>
      </c>
      <c r="G11" s="67">
        <f t="shared" ref="G11" si="7">ROUND(F11*1.03,0)</f>
        <v>0</v>
      </c>
      <c r="H11" s="67">
        <f t="shared" ref="H11" si="8">ROUND(G11*1.03,0)</f>
        <v>0</v>
      </c>
      <c r="I11" s="72">
        <f t="shared" ref="I11:I12" si="9">SUM(D11:H11)</f>
        <v>0</v>
      </c>
      <c r="K11" s="49"/>
      <c r="N11" s="66"/>
    </row>
    <row r="12" spans="1:17" s="1" customFormat="1" ht="15" x14ac:dyDescent="0.25">
      <c r="A12" s="66" t="s">
        <v>48</v>
      </c>
      <c r="C12" s="15">
        <v>0.50600000000000001</v>
      </c>
      <c r="D12" s="72">
        <f>ROUND(D11*$C$12,0)</f>
        <v>0</v>
      </c>
      <c r="E12" s="72">
        <f>ROUND(E11*$C$12,0)</f>
        <v>0</v>
      </c>
      <c r="F12" s="72">
        <f>ROUND(F11*$C$12,0)</f>
        <v>0</v>
      </c>
      <c r="G12" s="72">
        <f>ROUND(G11*$C$12,0)</f>
        <v>0</v>
      </c>
      <c r="H12" s="72">
        <f>ROUND(H11*$C$12,0)</f>
        <v>0</v>
      </c>
      <c r="I12" s="72">
        <f t="shared" si="9"/>
        <v>0</v>
      </c>
    </row>
    <row r="13" spans="1:17" s="1" customFormat="1" ht="15" x14ac:dyDescent="0.25">
      <c r="A13" s="66" t="s">
        <v>101</v>
      </c>
      <c r="B13" s="84">
        <v>0</v>
      </c>
      <c r="C13" s="85">
        <v>58656</v>
      </c>
      <c r="D13" s="67">
        <f>(C13/12)*B13</f>
        <v>0</v>
      </c>
      <c r="E13" s="67">
        <f>ROUND(D13*1.03,0)</f>
        <v>0</v>
      </c>
      <c r="F13" s="67">
        <f t="shared" si="0"/>
        <v>0</v>
      </c>
      <c r="G13" s="67">
        <f t="shared" si="0"/>
        <v>0</v>
      </c>
      <c r="H13" s="67">
        <f t="shared" si="0"/>
        <v>0</v>
      </c>
      <c r="I13" s="72">
        <f t="shared" si="1"/>
        <v>0</v>
      </c>
    </row>
    <row r="14" spans="1:17" s="1" customFormat="1" ht="15" x14ac:dyDescent="0.25">
      <c r="A14" s="66" t="s">
        <v>48</v>
      </c>
      <c r="C14" s="15">
        <v>0.11600000000000001</v>
      </c>
      <c r="D14" s="72">
        <f>ROUND(D13*$C$14,0)</f>
        <v>0</v>
      </c>
      <c r="E14" s="72">
        <f>ROUND(E13*$C$14,0)</f>
        <v>0</v>
      </c>
      <c r="F14" s="72">
        <f>ROUND(F13*$C$14,0)</f>
        <v>0</v>
      </c>
      <c r="G14" s="72">
        <f>ROUND(G13*$C$14,0)</f>
        <v>0</v>
      </c>
      <c r="H14" s="72">
        <f>ROUND(H13*$C$14,0)</f>
        <v>0</v>
      </c>
      <c r="I14" s="72">
        <f t="shared" si="1"/>
        <v>0</v>
      </c>
    </row>
    <row r="15" spans="1:17" s="1" customFormat="1" ht="15" x14ac:dyDescent="0.25">
      <c r="A15" s="66" t="s">
        <v>101</v>
      </c>
      <c r="B15" s="84">
        <v>0</v>
      </c>
      <c r="C15" s="85">
        <v>58656</v>
      </c>
      <c r="D15" s="67">
        <f>(C15/12)*B15</f>
        <v>0</v>
      </c>
      <c r="E15" s="67">
        <f>ROUND(D15*1.03,0)</f>
        <v>0</v>
      </c>
      <c r="F15" s="67">
        <f t="shared" ref="F15" si="10">ROUND(E15*1.03,0)</f>
        <v>0</v>
      </c>
      <c r="G15" s="67">
        <f t="shared" ref="G15" si="11">ROUND(F15*1.03,0)</f>
        <v>0</v>
      </c>
      <c r="H15" s="67">
        <f t="shared" ref="H15" si="12">ROUND(G15*1.03,0)</f>
        <v>0</v>
      </c>
      <c r="I15" s="72">
        <f t="shared" ref="I15:I16" si="13">SUM(D15:H15)</f>
        <v>0</v>
      </c>
    </row>
    <row r="16" spans="1:17" s="1" customFormat="1" ht="15" x14ac:dyDescent="0.25">
      <c r="A16" s="66" t="s">
        <v>48</v>
      </c>
      <c r="C16" s="15">
        <v>0.11600000000000001</v>
      </c>
      <c r="D16" s="72">
        <f>ROUND(D15*$C$16,0)</f>
        <v>0</v>
      </c>
      <c r="E16" s="72">
        <f>ROUND(E15*$C$16,0)</f>
        <v>0</v>
      </c>
      <c r="F16" s="72">
        <f>ROUND(F15*$C$16,0)</f>
        <v>0</v>
      </c>
      <c r="G16" s="72">
        <f>ROUND(G15*$C$16,0)</f>
        <v>0</v>
      </c>
      <c r="H16" s="72">
        <f>ROUND(H15*$C$16,0)</f>
        <v>0</v>
      </c>
      <c r="I16" s="72">
        <f t="shared" si="13"/>
        <v>0</v>
      </c>
    </row>
    <row r="17" spans="1:9" s="1" customFormat="1" ht="15" x14ac:dyDescent="0.25">
      <c r="A17" s="66" t="s">
        <v>102</v>
      </c>
      <c r="B17" s="84"/>
      <c r="C17" s="85">
        <v>27467</v>
      </c>
      <c r="D17" s="67">
        <f>(C17/12)*B17</f>
        <v>0</v>
      </c>
      <c r="E17" s="67">
        <f>ROUND(D17*1.03,0)</f>
        <v>0</v>
      </c>
      <c r="F17" s="67">
        <f t="shared" si="0"/>
        <v>0</v>
      </c>
      <c r="G17" s="67">
        <f t="shared" si="0"/>
        <v>0</v>
      </c>
      <c r="H17" s="67">
        <f t="shared" si="0"/>
        <v>0</v>
      </c>
      <c r="I17" s="72">
        <f t="shared" si="1"/>
        <v>0</v>
      </c>
    </row>
    <row r="18" spans="1:9" s="1" customFormat="1" ht="15" x14ac:dyDescent="0.25">
      <c r="A18" s="66" t="s">
        <v>48</v>
      </c>
      <c r="C18" s="15">
        <v>0.11600000000000001</v>
      </c>
      <c r="D18" s="72">
        <f>ROUND(D17*$C$18,0)</f>
        <v>0</v>
      </c>
      <c r="E18" s="72">
        <f>ROUND(E17*$C$18,0)</f>
        <v>0</v>
      </c>
      <c r="F18" s="72">
        <f>ROUND(F17*$C$18,0)</f>
        <v>0</v>
      </c>
      <c r="G18" s="72">
        <f>ROUND(G17*$C$18,0)</f>
        <v>0</v>
      </c>
      <c r="H18" s="72">
        <f>ROUND(H17*$C$18,0)</f>
        <v>0</v>
      </c>
      <c r="I18" s="72">
        <f t="shared" si="1"/>
        <v>0</v>
      </c>
    </row>
    <row r="19" spans="1:9" s="1" customFormat="1" ht="15" x14ac:dyDescent="0.25">
      <c r="A19" s="66" t="s">
        <v>102</v>
      </c>
      <c r="B19" s="84"/>
      <c r="C19" s="85">
        <v>27467</v>
      </c>
      <c r="D19" s="67">
        <f>(C19/12)*B19</f>
        <v>0</v>
      </c>
      <c r="E19" s="67">
        <f>ROUND(D19*1.03,0)</f>
        <v>0</v>
      </c>
      <c r="F19" s="67">
        <f t="shared" ref="F19" si="14">ROUND(E19*1.03,0)</f>
        <v>0</v>
      </c>
      <c r="G19" s="67">
        <f t="shared" ref="G19" si="15">ROUND(F19*1.03,0)</f>
        <v>0</v>
      </c>
      <c r="H19" s="67">
        <f t="shared" ref="H19" si="16">ROUND(G19*1.03,0)</f>
        <v>0</v>
      </c>
      <c r="I19" s="72">
        <f t="shared" ref="I19:I20" si="17">SUM(D19:H19)</f>
        <v>0</v>
      </c>
    </row>
    <row r="20" spans="1:9" s="1" customFormat="1" ht="15" x14ac:dyDescent="0.25">
      <c r="A20" s="66" t="s">
        <v>48</v>
      </c>
      <c r="C20" s="15">
        <v>0.11600000000000001</v>
      </c>
      <c r="D20" s="72">
        <f>ROUND(D19*$C$20,0)</f>
        <v>0</v>
      </c>
      <c r="E20" s="72">
        <f>ROUND(E19*$C$20,0)</f>
        <v>0</v>
      </c>
      <c r="F20" s="72">
        <f>ROUND(F19*$C$20,0)</f>
        <v>0</v>
      </c>
      <c r="G20" s="72">
        <f>ROUND(G19*$C$20,0)</f>
        <v>0</v>
      </c>
      <c r="H20" s="72">
        <f>ROUND(H19*$C$20,0)</f>
        <v>0</v>
      </c>
      <c r="I20" s="72">
        <f t="shared" si="17"/>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1"/>
        <v>0</v>
      </c>
    </row>
    <row r="22" spans="1:9" s="1" customFormat="1" ht="15" x14ac:dyDescent="0.25">
      <c r="A22" s="66" t="s">
        <v>48</v>
      </c>
      <c r="C22" s="15">
        <v>4.2000000000000003E-2</v>
      </c>
      <c r="D22" s="72">
        <f>ROUND(D21*$C$22,0)</f>
        <v>0</v>
      </c>
      <c r="E22" s="72">
        <f>ROUND(E21*$C$22,0)</f>
        <v>0</v>
      </c>
      <c r="F22" s="72">
        <f>ROUND(F21*$C$22,0)</f>
        <v>0</v>
      </c>
      <c r="G22" s="72">
        <f>ROUND(G21*$C$22,0)</f>
        <v>0</v>
      </c>
      <c r="H22" s="72">
        <f>ROUND(H21*$C$22,0)</f>
        <v>0</v>
      </c>
      <c r="I22" s="72">
        <f t="shared" si="1"/>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ref="I23:I24" si="18">SUM(D23:H23)</f>
        <v>0</v>
      </c>
    </row>
    <row r="24" spans="1:9" s="1" customFormat="1" ht="15" x14ac:dyDescent="0.25">
      <c r="A24" s="66" t="s">
        <v>48</v>
      </c>
      <c r="C24" s="15">
        <v>0.01</v>
      </c>
      <c r="D24" s="72">
        <f>ROUND(D23*$C$24,0)</f>
        <v>0</v>
      </c>
      <c r="E24" s="72">
        <f>ROUND(E23*$C$24,0)</f>
        <v>0</v>
      </c>
      <c r="F24" s="72">
        <f>ROUND(F23*$C$24,0)</f>
        <v>0</v>
      </c>
      <c r="G24" s="72">
        <f>ROUND(G23*$C$24,0)</f>
        <v>0</v>
      </c>
      <c r="H24" s="72">
        <f>ROUND(H23*$C$24,0)</f>
        <v>0</v>
      </c>
      <c r="I24" s="72">
        <f t="shared" si="18"/>
        <v>0</v>
      </c>
    </row>
    <row r="25" spans="1:9" s="1" customFormat="1" ht="15" x14ac:dyDescent="0.25">
      <c r="A25" s="66" t="s">
        <v>57</v>
      </c>
      <c r="B25" s="1" t="s">
        <v>58</v>
      </c>
      <c r="D25" s="92">
        <v>0</v>
      </c>
      <c r="E25" s="92">
        <v>0</v>
      </c>
      <c r="F25" s="92">
        <v>0</v>
      </c>
      <c r="G25" s="92">
        <v>0</v>
      </c>
      <c r="H25" s="92">
        <v>0</v>
      </c>
      <c r="I25" s="72">
        <f t="shared" si="1"/>
        <v>0</v>
      </c>
    </row>
    <row r="26" spans="1:9" s="1" customFormat="1" ht="15" x14ac:dyDescent="0.25">
      <c r="A26" s="66" t="s">
        <v>59</v>
      </c>
      <c r="D26" s="92">
        <v>0</v>
      </c>
      <c r="E26" s="92">
        <v>0</v>
      </c>
      <c r="F26" s="92">
        <v>0</v>
      </c>
      <c r="G26" s="92">
        <v>0</v>
      </c>
      <c r="H26" s="92">
        <v>0</v>
      </c>
      <c r="I26" s="72">
        <f t="shared" si="1"/>
        <v>0</v>
      </c>
    </row>
    <row r="27" spans="1:9" s="1" customFormat="1" ht="15" x14ac:dyDescent="0.25">
      <c r="A27" s="66" t="s">
        <v>60</v>
      </c>
      <c r="D27" s="92">
        <v>0</v>
      </c>
      <c r="E27" s="92">
        <v>0</v>
      </c>
      <c r="F27" s="92">
        <v>0</v>
      </c>
      <c r="G27" s="92">
        <v>0</v>
      </c>
      <c r="H27" s="92">
        <v>0</v>
      </c>
      <c r="I27" s="72">
        <f t="shared" si="1"/>
        <v>0</v>
      </c>
    </row>
    <row r="28" spans="1:9" s="1" customFormat="1" ht="15" x14ac:dyDescent="0.25">
      <c r="A28" s="66" t="s">
        <v>103</v>
      </c>
      <c r="B28" s="1" t="s">
        <v>58</v>
      </c>
      <c r="C28" s="16">
        <v>19124</v>
      </c>
      <c r="D28" s="67">
        <f>(C28/12)*B17</f>
        <v>0</v>
      </c>
      <c r="E28" s="67">
        <f t="shared" ref="E28:H29" si="19">ROUND(D28*1.05,0)</f>
        <v>0</v>
      </c>
      <c r="F28" s="67">
        <f t="shared" si="19"/>
        <v>0</v>
      </c>
      <c r="G28" s="67">
        <f t="shared" si="19"/>
        <v>0</v>
      </c>
      <c r="H28" s="67">
        <f t="shared" si="19"/>
        <v>0</v>
      </c>
      <c r="I28" s="72">
        <f t="shared" si="1"/>
        <v>0</v>
      </c>
    </row>
    <row r="29" spans="1:9" s="1" customFormat="1" ht="15" x14ac:dyDescent="0.25">
      <c r="A29" s="66" t="s">
        <v>103</v>
      </c>
      <c r="B29" s="1" t="s">
        <v>58</v>
      </c>
      <c r="C29" s="16">
        <v>19124</v>
      </c>
      <c r="D29" s="67">
        <f>(C29/12)*B19</f>
        <v>0</v>
      </c>
      <c r="E29" s="67">
        <f t="shared" si="19"/>
        <v>0</v>
      </c>
      <c r="F29" s="67">
        <f t="shared" si="19"/>
        <v>0</v>
      </c>
      <c r="G29" s="67">
        <f t="shared" si="19"/>
        <v>0</v>
      </c>
      <c r="H29" s="67">
        <f t="shared" si="19"/>
        <v>0</v>
      </c>
      <c r="I29" s="72">
        <f t="shared" ref="I29" si="20">SUM(D29:H29)</f>
        <v>0</v>
      </c>
    </row>
    <row r="30" spans="1:9" s="1" customFormat="1" ht="15" x14ac:dyDescent="0.25">
      <c r="A30" s="1" t="s">
        <v>62</v>
      </c>
      <c r="B30" s="66" t="s">
        <v>58</v>
      </c>
      <c r="C30" s="66"/>
      <c r="D30" s="92">
        <v>0</v>
      </c>
      <c r="E30" s="92">
        <v>0</v>
      </c>
      <c r="F30" s="92">
        <v>0</v>
      </c>
      <c r="G30" s="92">
        <v>0</v>
      </c>
      <c r="H30" s="92">
        <v>0</v>
      </c>
      <c r="I30" s="72">
        <f t="shared" si="1"/>
        <v>0</v>
      </c>
    </row>
    <row r="31" spans="1:9" s="1" customFormat="1" ht="15" x14ac:dyDescent="0.25">
      <c r="A31" s="1" t="s">
        <v>64</v>
      </c>
      <c r="D31" s="92">
        <v>0</v>
      </c>
      <c r="E31" s="92">
        <v>0</v>
      </c>
      <c r="F31" s="92">
        <v>0</v>
      </c>
      <c r="G31" s="92">
        <v>0</v>
      </c>
      <c r="H31" s="92">
        <v>0</v>
      </c>
      <c r="I31" s="72">
        <f t="shared" si="1"/>
        <v>0</v>
      </c>
    </row>
    <row r="32" spans="1:9" s="1" customFormat="1" ht="15" x14ac:dyDescent="0.25">
      <c r="A32" s="66" t="s">
        <v>65</v>
      </c>
      <c r="D32" s="92">
        <v>0</v>
      </c>
      <c r="E32" s="92">
        <v>0</v>
      </c>
      <c r="F32" s="92">
        <v>0</v>
      </c>
      <c r="G32" s="92">
        <v>0</v>
      </c>
      <c r="H32" s="92">
        <v>0</v>
      </c>
      <c r="I32" s="72">
        <f t="shared" si="1"/>
        <v>0</v>
      </c>
    </row>
    <row r="33" spans="1:10" s="1" customFormat="1" ht="15" x14ac:dyDescent="0.25">
      <c r="A33" s="66" t="s">
        <v>66</v>
      </c>
      <c r="D33" s="92">
        <v>0</v>
      </c>
      <c r="E33" s="92">
        <v>0</v>
      </c>
      <c r="F33" s="92">
        <v>0</v>
      </c>
      <c r="G33" s="92">
        <v>0</v>
      </c>
      <c r="H33" s="92">
        <v>0</v>
      </c>
      <c r="I33" s="72">
        <f t="shared" si="1"/>
        <v>0</v>
      </c>
    </row>
    <row r="34" spans="1:10" s="1" customFormat="1" ht="15" x14ac:dyDescent="0.25">
      <c r="A34" s="1" t="s">
        <v>67</v>
      </c>
      <c r="D34" s="92">
        <v>0</v>
      </c>
      <c r="E34" s="92">
        <v>0</v>
      </c>
      <c r="F34" s="92">
        <v>0</v>
      </c>
      <c r="G34" s="92">
        <v>0</v>
      </c>
      <c r="H34" s="92">
        <v>0</v>
      </c>
      <c r="I34" s="72">
        <f t="shared" si="1"/>
        <v>0</v>
      </c>
    </row>
    <row r="35" spans="1:10" s="1" customFormat="1" ht="15" x14ac:dyDescent="0.25">
      <c r="A35" s="1" t="s">
        <v>68</v>
      </c>
      <c r="D35" s="92"/>
      <c r="E35" s="92">
        <v>0</v>
      </c>
      <c r="F35" s="92">
        <v>0</v>
      </c>
      <c r="G35" s="92">
        <v>0</v>
      </c>
      <c r="H35" s="92">
        <v>0</v>
      </c>
      <c r="I35" s="72">
        <f t="shared" si="1"/>
        <v>0</v>
      </c>
      <c r="J35" s="66"/>
    </row>
    <row r="36" spans="1:10" s="1" customFormat="1" ht="15" x14ac:dyDescent="0.25">
      <c r="A36" s="1" t="s">
        <v>68</v>
      </c>
      <c r="D36" s="92"/>
      <c r="E36" s="92">
        <v>0</v>
      </c>
      <c r="F36" s="92">
        <v>0</v>
      </c>
      <c r="G36" s="92">
        <v>0</v>
      </c>
      <c r="H36" s="92">
        <v>0</v>
      </c>
      <c r="I36" s="72">
        <f t="shared" ref="I36:I37" si="21">SUM(D36:H36)</f>
        <v>0</v>
      </c>
      <c r="J36" s="66"/>
    </row>
    <row r="37" spans="1:10" s="1" customFormat="1" ht="15" x14ac:dyDescent="0.25">
      <c r="A37" s="1" t="s">
        <v>68</v>
      </c>
      <c r="D37" s="92"/>
      <c r="E37" s="92">
        <v>0</v>
      </c>
      <c r="F37" s="92">
        <v>0</v>
      </c>
      <c r="G37" s="92">
        <v>0</v>
      </c>
      <c r="H37" s="92">
        <v>0</v>
      </c>
      <c r="I37" s="72">
        <f t="shared" si="21"/>
        <v>0</v>
      </c>
      <c r="J37" s="66"/>
    </row>
    <row r="38" spans="1:10" s="1" customFormat="1" ht="15" x14ac:dyDescent="0.25">
      <c r="A38" s="66" t="s">
        <v>104</v>
      </c>
      <c r="D38" s="92"/>
      <c r="E38" s="92">
        <v>0</v>
      </c>
      <c r="F38" s="92">
        <v>0</v>
      </c>
      <c r="G38" s="92">
        <v>0</v>
      </c>
      <c r="H38" s="92">
        <v>0</v>
      </c>
      <c r="I38" s="72">
        <f t="shared" ref="I38" si="22">SUM(D38:H38)</f>
        <v>0</v>
      </c>
    </row>
    <row r="39" spans="1:10" s="1" customFormat="1" ht="15" x14ac:dyDescent="0.25">
      <c r="A39" s="9" t="s">
        <v>105</v>
      </c>
      <c r="B39" s="66"/>
      <c r="C39" s="9" t="s">
        <v>106</v>
      </c>
      <c r="D39" s="92"/>
      <c r="E39" s="92">
        <v>0</v>
      </c>
      <c r="F39" s="92">
        <v>0</v>
      </c>
      <c r="G39" s="92">
        <v>0</v>
      </c>
      <c r="H39" s="92">
        <v>0</v>
      </c>
      <c r="I39" s="72">
        <f t="shared" ref="I39:I50" si="23">SUM(D39:H39)</f>
        <v>0</v>
      </c>
    </row>
    <row r="40" spans="1:10" s="1" customFormat="1" ht="15" x14ac:dyDescent="0.25">
      <c r="A40" s="66" t="s">
        <v>107</v>
      </c>
      <c r="B40" s="66"/>
      <c r="C40" s="9" t="s">
        <v>108</v>
      </c>
      <c r="D40" s="92"/>
      <c r="E40" s="92">
        <v>0</v>
      </c>
      <c r="F40" s="92">
        <v>0</v>
      </c>
      <c r="G40" s="92">
        <v>0</v>
      </c>
      <c r="H40" s="92">
        <v>0</v>
      </c>
      <c r="I40" s="72">
        <f t="shared" si="23"/>
        <v>0</v>
      </c>
    </row>
    <row r="41" spans="1:10" s="1" customFormat="1" ht="15" x14ac:dyDescent="0.25">
      <c r="A41" s="9" t="s">
        <v>109</v>
      </c>
      <c r="B41" s="66"/>
      <c r="C41" s="9" t="s">
        <v>106</v>
      </c>
      <c r="D41" s="92">
        <v>0</v>
      </c>
      <c r="E41" s="92">
        <v>0</v>
      </c>
      <c r="F41" s="92">
        <v>0</v>
      </c>
      <c r="G41" s="92">
        <v>0</v>
      </c>
      <c r="H41" s="92">
        <v>0</v>
      </c>
      <c r="I41" s="72">
        <f t="shared" si="23"/>
        <v>0</v>
      </c>
    </row>
    <row r="42" spans="1:10" s="1" customFormat="1" ht="15" x14ac:dyDescent="0.25">
      <c r="A42" s="66" t="s">
        <v>107</v>
      </c>
      <c r="B42" s="66"/>
      <c r="C42" s="9" t="s">
        <v>108</v>
      </c>
      <c r="D42" s="92">
        <v>0</v>
      </c>
      <c r="E42" s="92">
        <v>0</v>
      </c>
      <c r="F42" s="92">
        <v>0</v>
      </c>
      <c r="G42" s="92">
        <v>0</v>
      </c>
      <c r="H42" s="92">
        <v>0</v>
      </c>
      <c r="I42" s="72">
        <f t="shared" si="23"/>
        <v>0</v>
      </c>
    </row>
    <row r="43" spans="1:10" s="1" customFormat="1" ht="15" x14ac:dyDescent="0.25">
      <c r="A43" s="9" t="s">
        <v>110</v>
      </c>
      <c r="B43" s="66"/>
      <c r="C43" s="9" t="s">
        <v>106</v>
      </c>
      <c r="D43" s="92">
        <v>0</v>
      </c>
      <c r="E43" s="92">
        <v>0</v>
      </c>
      <c r="F43" s="92">
        <v>0</v>
      </c>
      <c r="G43" s="92">
        <v>0</v>
      </c>
      <c r="H43" s="92">
        <v>0</v>
      </c>
      <c r="I43" s="72">
        <f t="shared" si="23"/>
        <v>0</v>
      </c>
    </row>
    <row r="44" spans="1:10" s="1" customFormat="1" ht="15" x14ac:dyDescent="0.25">
      <c r="A44" s="66" t="s">
        <v>107</v>
      </c>
      <c r="B44" s="66"/>
      <c r="C44" s="9" t="s">
        <v>108</v>
      </c>
      <c r="D44" s="92">
        <v>0</v>
      </c>
      <c r="E44" s="92">
        <v>0</v>
      </c>
      <c r="F44" s="92">
        <v>0</v>
      </c>
      <c r="G44" s="92">
        <v>0</v>
      </c>
      <c r="H44" s="92">
        <v>0</v>
      </c>
      <c r="I44" s="72">
        <f t="shared" si="23"/>
        <v>0</v>
      </c>
    </row>
    <row r="45" spans="1:10" s="1" customFormat="1" ht="15" x14ac:dyDescent="0.25">
      <c r="A45" s="9" t="s">
        <v>111</v>
      </c>
      <c r="B45" s="66"/>
      <c r="C45" s="9" t="s">
        <v>106</v>
      </c>
      <c r="D45" s="92">
        <v>0</v>
      </c>
      <c r="E45" s="92">
        <v>0</v>
      </c>
      <c r="F45" s="92">
        <v>0</v>
      </c>
      <c r="G45" s="92">
        <v>0</v>
      </c>
      <c r="H45" s="92">
        <v>0</v>
      </c>
      <c r="I45" s="72">
        <f t="shared" si="23"/>
        <v>0</v>
      </c>
    </row>
    <row r="46" spans="1:10" s="1" customFormat="1" ht="15" x14ac:dyDescent="0.25">
      <c r="A46" s="66" t="s">
        <v>107</v>
      </c>
      <c r="B46" s="66"/>
      <c r="C46" s="9" t="s">
        <v>108</v>
      </c>
      <c r="D46" s="92">
        <v>0</v>
      </c>
      <c r="E46" s="92">
        <v>0</v>
      </c>
      <c r="F46" s="92">
        <v>0</v>
      </c>
      <c r="G46" s="92">
        <v>0</v>
      </c>
      <c r="H46" s="92">
        <v>0</v>
      </c>
      <c r="I46" s="72">
        <f t="shared" si="23"/>
        <v>0</v>
      </c>
    </row>
    <row r="47" spans="1:10" s="1" customFormat="1" ht="15" x14ac:dyDescent="0.25">
      <c r="A47" s="9" t="s">
        <v>112</v>
      </c>
      <c r="B47" s="66"/>
      <c r="C47" s="9" t="s">
        <v>106</v>
      </c>
      <c r="D47" s="92">
        <v>0</v>
      </c>
      <c r="E47" s="92">
        <v>0</v>
      </c>
      <c r="F47" s="92">
        <v>0</v>
      </c>
      <c r="G47" s="92">
        <v>0</v>
      </c>
      <c r="H47" s="92">
        <v>0</v>
      </c>
      <c r="I47" s="72">
        <f t="shared" si="23"/>
        <v>0</v>
      </c>
    </row>
    <row r="48" spans="1:10" s="1" customFormat="1" ht="15" x14ac:dyDescent="0.25">
      <c r="A48" s="66" t="s">
        <v>107</v>
      </c>
      <c r="B48" s="66"/>
      <c r="C48" s="9" t="s">
        <v>108</v>
      </c>
      <c r="D48" s="92">
        <v>0</v>
      </c>
      <c r="E48" s="92">
        <v>0</v>
      </c>
      <c r="F48" s="92">
        <v>0</v>
      </c>
      <c r="G48" s="92">
        <v>0</v>
      </c>
      <c r="H48" s="92">
        <v>0</v>
      </c>
      <c r="I48" s="72">
        <f t="shared" si="23"/>
        <v>0</v>
      </c>
    </row>
    <row r="49" spans="1:12" s="1" customFormat="1" ht="15" x14ac:dyDescent="0.25">
      <c r="A49" s="9" t="s">
        <v>113</v>
      </c>
      <c r="B49" s="66"/>
      <c r="C49" s="9" t="s">
        <v>106</v>
      </c>
      <c r="D49" s="92">
        <v>0</v>
      </c>
      <c r="E49" s="92">
        <v>0</v>
      </c>
      <c r="F49" s="92">
        <v>0</v>
      </c>
      <c r="G49" s="92">
        <v>0</v>
      </c>
      <c r="H49" s="92">
        <v>0</v>
      </c>
      <c r="I49" s="72">
        <f t="shared" si="23"/>
        <v>0</v>
      </c>
    </row>
    <row r="50" spans="1:12" s="1" customFormat="1" ht="15" x14ac:dyDescent="0.25">
      <c r="A50" s="66" t="s">
        <v>107</v>
      </c>
      <c r="B50" s="66"/>
      <c r="C50" s="9" t="s">
        <v>108</v>
      </c>
      <c r="D50" s="92">
        <v>0</v>
      </c>
      <c r="E50" s="92">
        <v>0</v>
      </c>
      <c r="F50" s="92">
        <v>0</v>
      </c>
      <c r="G50" s="92">
        <v>0</v>
      </c>
      <c r="H50" s="92">
        <v>0</v>
      </c>
      <c r="I50" s="72">
        <f t="shared" si="23"/>
        <v>0</v>
      </c>
    </row>
    <row r="51" spans="1:12" s="1" customFormat="1" ht="15" x14ac:dyDescent="0.25">
      <c r="A51" s="9"/>
      <c r="D51" s="67"/>
      <c r="E51" s="67"/>
      <c r="F51" s="67"/>
      <c r="G51" s="67"/>
      <c r="H51" s="67"/>
      <c r="I51" s="72"/>
    </row>
    <row r="52" spans="1:12" s="1" customFormat="1" ht="15" x14ac:dyDescent="0.25">
      <c r="A52" s="9" t="s">
        <v>72</v>
      </c>
      <c r="D52" s="67"/>
      <c r="E52" s="67"/>
      <c r="F52" s="67"/>
      <c r="G52" s="67"/>
      <c r="H52" s="67"/>
      <c r="I52" s="72"/>
    </row>
    <row r="53" spans="1:12" s="1" customFormat="1" ht="15" x14ac:dyDescent="0.25">
      <c r="A53" s="4" t="s">
        <v>73</v>
      </c>
      <c r="B53" s="4"/>
      <c r="C53" s="4"/>
      <c r="D53" s="75">
        <f>SUM(D3:D50)</f>
        <v>0</v>
      </c>
      <c r="E53" s="75">
        <f t="shared" ref="E53:H53" si="24">SUM(E3:E50)</f>
        <v>0</v>
      </c>
      <c r="F53" s="75">
        <f t="shared" si="24"/>
        <v>0</v>
      </c>
      <c r="G53" s="75">
        <f t="shared" si="24"/>
        <v>0</v>
      </c>
      <c r="H53" s="75">
        <f t="shared" si="24"/>
        <v>0</v>
      </c>
      <c r="I53" s="75">
        <f>SUM(D53:H53)</f>
        <v>0</v>
      </c>
    </row>
    <row r="54" spans="1:12" s="1" customFormat="1" ht="15" x14ac:dyDescent="0.25">
      <c r="A54" s="4" t="s">
        <v>74</v>
      </c>
      <c r="B54" s="4"/>
      <c r="C54" s="4"/>
      <c r="D54" s="75">
        <f>SUM(D3:D24)+D26+D27+SUM(D31:D38)+(IF(D39+D40&gt;=25000,25000,D39+D40))+(IF(D41+D42&gt;=25000,25000,D41+D42))+(IF(D43+D44&gt;=25000,25000,D43+D44))+(IF(D45+D46&gt;=25000,25000,D45+D46))+(IF(D47+D48&gt;=25000,25000,D47+D48))+(IF(D49+D50&gt;=25000,25000,D49+D50))</f>
        <v>0</v>
      </c>
      <c r="E54" s="93">
        <f>SUM(E3:E24)+E26+E27+SUM(E31:E38)+(IF(D39+D40&gt;=25000,0,IF(D39+D40+E39+E40&lt;=25000,E39+E40,25000-D39-D40)))+(IF(D41+D42&gt;=25000,0,IF(D41+D42+E41+E42&lt;=25000,E41+E42,25000-D41-D42)))+(IF(D43+D43&gt;=25000,0,IF(D43+D44+E43+E44&lt;=25000,E43+E44,25000-D43-D44)))+(IF(D45+D46&gt;=25000,0,IF(D45+D46+E45+E46&lt;=25000,E45+E46,25000-D45-D46)))+(IF(D47+D48&gt;=25000,0,IF(D47+D48+E47+E48&lt;=25000,E47+E48,25000-D47-D48)))+(IF(D49+D50&gt;=25000,0,IF(D49+D50+E49+E50&lt;=25000,E49+E50,25000-D49-D50)))</f>
        <v>0</v>
      </c>
      <c r="F54" s="93">
        <f>SUM(F3:F24)+F26+F27+SUM(F31:F38)+(IF(D39+D40+E39+E40&gt;=25000,0,IF(D39+D40+E39+E40+F39+F40&lt;=25000,F39+F40,25000-D39-D40-E39-E40)))+(IF(D41+D42+E41+E42&gt;=25000,0,IF(D41+D42+E41+E42+F41+F42&lt;=25000,F41+F42,25000-D41-D42-E41-E42)))+(IF(D43+D44+E43+E44&gt;=25000,0,IF(D43+D44+E43+E44+F43+F44&lt;=25000,F43+F44,25000-D43-D44-E43-E44)))+(IF(D45+D46+E45+E46&gt;=25000,0,IF(D45+D46+E45+E46+F45+F46&lt;=25000,F45+F46,25000-D45-D446-E45-E46)))+(IF(D47+D48+E47+E48&gt;=25000,0,IF(D47+D48+E47+E48+F47+F48&lt;=25000,F47+F48,25000-D47-D48-E47-E48)))+(IF(D49+D50+E49+E50&gt;=25000,0,IF(D49+D50+E49+E50+F49+F50&lt;=25000,F49+F50,25000-D49-D50-E49-E50)))</f>
        <v>0</v>
      </c>
      <c r="G54" s="93">
        <f>SUM(G3:G24)+G26+G27+SUM(G31:G38)+(IF(D39+D40+E39+E40+F39+F40&gt;=25000,0,IF(D39+D40+E39+E40+F39+F40+G39+G40&lt;=25000,G39+G40,25000-D39-D40-E39-E40-F39-F40)))+(IF(D41+D42+E41+E42+F41+F42&gt;=25000,0,IF(D41+D42+E41+E42+F41+F42+G41+G42&lt;=25000,G41+G42,25000-D41-D42-E41-E42-F41-F42)))+(IF(D43+D44+E43+E44+F43+F44&gt;=25000,0,IF(D43+D44+E43+E44+F43+F44+G43+G44&lt;=25000,G43+G44,25000-D43-D44-E43-E44-F43-F44)))+(IF(D45+D46+E45+E46+F45+F46&gt;=25000,0,IF(D45+D46+E45+E46+F45+F46+G45+G46&lt;=25000,G45+G46,25000-D45-D46-E45-E46-F45-F46)))+(IF(D47+D48+E47+E48+F47+F48&gt;=25000,0,IF(D47+D48+E47+E48+F47+F48+G47+G48&lt;=25000,G47+G80,25000-D47-D48-E47-E48-F47-F48)))+(IF(D49+D50+E49+E50+F49+F50&gt;=25000,0,IF(D49+D50+E49+E50+F49+F50+G49+G50&lt;=25000,G49+G50,25000-D49-D50-E49-E50-F49-F50)))</f>
        <v>0</v>
      </c>
      <c r="H54" s="93">
        <f>SUM(H3:H24)+H26+H27+SUM(H31:H38)+(IF(D39+D40+E39+E40+F39+F40+G39+G40&gt;=25000,0,IF(D39+D40+E39+E40+F39+F40+G39+G40+H39+H40&lt;=25000,H39+H40,25000-D39-D40-E39-E40-F39-F40-G39-G40)))+(IF(D41+D42+E41+E42+F41+F42+G41+G42&gt;=25000,0,IF(D41+D42+E41+E42+F41+F42+G41+G42+H41+H42&lt;=25000,H41+H42,25000-D41-D42-E41-E42-F41-F42-G41-G42)))+(IF(D43+D44+E43+E44+F43+F44+G43+G44&gt;=25000,0,IF(D43+D44+E43+E44+F43+F44+G43+G44+H43+H44&lt;=25000,H43+H44,25000-D43-D44-E43-E44-F43-F44-G43-G44)))+(IF(D45+D46+E45+E46+F45+F46+G45+G46&gt;=25000,0,IF(D45+D46+E45+E46+F45+F46+G45+G46+H45+H46&lt;=25000,H45+H46,25000-D45-D46-E45-E46-F45-F46-G45-G46)))+(IF(D47+D48+E47+E48+F47+F48+G47+G48&gt;=25000,0,IF(D47+D48+E47+E48+F47+F48+G47+G48+H47+H48&lt;=25000,H47+H48,25000-D47-D48-E47-E48-F47-F48-G47-G48)))+(IF(D49+D50+E49+E50+F49+F50+G49+G50&gt;=25000,0,IF(D49+D50+E49+E50+F49+F50+G49+G50+H49+H50&lt;=25000,H49+H50,25000-D49-D50-E49-E50-F49-F50-G49-G50)))</f>
        <v>0</v>
      </c>
      <c r="I54" s="75">
        <f>SUM(D54:H54)</f>
        <v>0</v>
      </c>
    </row>
    <row r="55" spans="1:12" s="1" customFormat="1" ht="15" x14ac:dyDescent="0.25">
      <c r="A55" s="1" t="s">
        <v>114</v>
      </c>
      <c r="B55" s="39">
        <f>'Combined Budgets'!B38</f>
        <v>0.34100000000000003</v>
      </c>
      <c r="C55" s="5"/>
      <c r="D55" s="72">
        <f>D54*$B$55</f>
        <v>0</v>
      </c>
      <c r="E55" s="72">
        <f t="shared" ref="E55:H55" si="25">E54*$B$55</f>
        <v>0</v>
      </c>
      <c r="F55" s="72">
        <f t="shared" si="25"/>
        <v>0</v>
      </c>
      <c r="G55" s="72">
        <f t="shared" si="25"/>
        <v>0</v>
      </c>
      <c r="H55" s="72">
        <f t="shared" si="25"/>
        <v>0</v>
      </c>
      <c r="I55" s="72">
        <f>SUM(D55:H55)</f>
        <v>0</v>
      </c>
    </row>
    <row r="56" spans="1:12" s="1" customFormat="1" thickBot="1" x14ac:dyDescent="0.3">
      <c r="A56" s="6" t="s">
        <v>23</v>
      </c>
      <c r="B56" s="6"/>
      <c r="C56" s="6"/>
      <c r="D56" s="76">
        <f>D53+D55</f>
        <v>0</v>
      </c>
      <c r="E56" s="76">
        <f>E53+E55</f>
        <v>0</v>
      </c>
      <c r="F56" s="76">
        <f>F53+F55</f>
        <v>0</v>
      </c>
      <c r="G56" s="76">
        <f>G53+G55</f>
        <v>0</v>
      </c>
      <c r="H56" s="76">
        <f>H53+H55</f>
        <v>0</v>
      </c>
      <c r="I56" s="76">
        <f>SUM(D56:H56)</f>
        <v>0</v>
      </c>
    </row>
    <row r="57" spans="1:12" s="1" customFormat="1" thickTop="1" x14ac:dyDescent="0.25">
      <c r="A57" s="9"/>
      <c r="D57" s="67"/>
      <c r="E57" s="67"/>
      <c r="F57" s="67"/>
      <c r="G57" s="67"/>
      <c r="H57" s="67"/>
      <c r="I57" s="67"/>
    </row>
    <row r="58" spans="1:12" s="1" customFormat="1" ht="15.75" customHeight="1" x14ac:dyDescent="0.25">
      <c r="A58" s="9" t="s">
        <v>115</v>
      </c>
      <c r="C58" s="72"/>
      <c r="D58" s="72"/>
      <c r="E58" s="72"/>
      <c r="F58" s="72"/>
      <c r="G58" s="72"/>
      <c r="H58" s="72"/>
    </row>
    <row r="59" spans="1:12" x14ac:dyDescent="0.25">
      <c r="A59" s="12"/>
      <c r="B59" s="12">
        <f>'Combined Budgets'!B42</f>
        <v>0.42857000000000001</v>
      </c>
      <c r="C59" s="12"/>
      <c r="D59" s="75">
        <f>D53*$B$59</f>
        <v>0</v>
      </c>
      <c r="E59" s="75">
        <f t="shared" ref="E59:H59" si="26">E53*$B$59</f>
        <v>0</v>
      </c>
      <c r="F59" s="75">
        <f t="shared" si="26"/>
        <v>0</v>
      </c>
      <c r="G59" s="75">
        <f t="shared" si="26"/>
        <v>0</v>
      </c>
      <c r="H59" s="75">
        <f t="shared" si="26"/>
        <v>0</v>
      </c>
      <c r="I59" s="75">
        <f>SUM(D59:H59)</f>
        <v>0</v>
      </c>
    </row>
    <row r="60" spans="1:12" ht="16.5" thickBot="1" x14ac:dyDescent="0.3">
      <c r="A60" s="6" t="s">
        <v>23</v>
      </c>
      <c r="B60" s="6"/>
      <c r="C60" s="6"/>
      <c r="D60" s="76">
        <f>D53+D59</f>
        <v>0</v>
      </c>
      <c r="E60" s="76">
        <f>E53+E59</f>
        <v>0</v>
      </c>
      <c r="F60" s="76">
        <f>F53+F59</f>
        <v>0</v>
      </c>
      <c r="G60" s="76">
        <f>G53+G59</f>
        <v>0</v>
      </c>
      <c r="H60" s="76">
        <f>H53+H59</f>
        <v>0</v>
      </c>
      <c r="I60" s="76">
        <f>SUM(D60:H60)</f>
        <v>0</v>
      </c>
    </row>
    <row r="61" spans="1:12" s="1" customFormat="1" ht="15.75" customHeight="1" thickTop="1" x14ac:dyDescent="0.25">
      <c r="A61" s="10"/>
      <c r="B61" s="10"/>
      <c r="C61" s="10"/>
      <c r="D61" s="10"/>
      <c r="E61" s="10"/>
      <c r="F61" s="10"/>
      <c r="G61" s="10"/>
      <c r="H61" s="10"/>
      <c r="I61" s="10"/>
    </row>
    <row r="62" spans="1:12" x14ac:dyDescent="0.25">
      <c r="K62" s="48"/>
      <c r="L62" s="48"/>
    </row>
    <row r="63" spans="1:12" x14ac:dyDescent="0.25">
      <c r="A63" s="9" t="s">
        <v>116</v>
      </c>
      <c r="B63" s="1"/>
      <c r="C63" s="72"/>
      <c r="D63" s="72"/>
      <c r="E63" s="72"/>
      <c r="F63" s="72"/>
      <c r="G63" s="72"/>
      <c r="H63" s="72"/>
      <c r="I63" s="1"/>
    </row>
    <row r="64" spans="1:12" ht="16.5" hidden="1" thickBot="1" x14ac:dyDescent="0.3">
      <c r="A64" s="23" t="s">
        <v>117</v>
      </c>
      <c r="B64" s="23"/>
      <c r="C64" s="23"/>
      <c r="D64" s="23"/>
      <c r="E64" s="23"/>
      <c r="F64" s="23"/>
      <c r="G64" s="23"/>
      <c r="H64" s="23"/>
      <c r="I64" s="23"/>
      <c r="J64" s="94" t="s">
        <v>118</v>
      </c>
      <c r="K64" s="25"/>
      <c r="L64" s="25"/>
    </row>
    <row r="65" spans="1:12" hidden="1" x14ac:dyDescent="0.25">
      <c r="A65" s="9"/>
      <c r="B65" s="95" t="s">
        <v>90</v>
      </c>
      <c r="C65" s="96" t="s">
        <v>91</v>
      </c>
      <c r="D65" s="67"/>
      <c r="E65" s="67"/>
      <c r="F65" s="20"/>
      <c r="G65" s="67"/>
      <c r="H65" s="67"/>
      <c r="I65" s="67"/>
      <c r="J65" s="14"/>
      <c r="K65" s="14"/>
      <c r="L65" s="14"/>
    </row>
    <row r="66" spans="1:12" hidden="1" x14ac:dyDescent="0.25">
      <c r="A66" s="70" t="s">
        <v>92</v>
      </c>
      <c r="B66" s="70"/>
      <c r="C66" s="83" t="s">
        <v>93</v>
      </c>
      <c r="D66" s="71" t="s">
        <v>42</v>
      </c>
      <c r="E66" s="71" t="s">
        <v>43</v>
      </c>
      <c r="F66" s="71" t="s">
        <v>44</v>
      </c>
      <c r="G66" s="71" t="s">
        <v>45</v>
      </c>
      <c r="H66" s="71" t="s">
        <v>46</v>
      </c>
      <c r="I66" s="71" t="s">
        <v>23</v>
      </c>
    </row>
    <row r="67" spans="1:12" hidden="1" x14ac:dyDescent="0.25">
      <c r="A67" s="66" t="s">
        <v>47</v>
      </c>
      <c r="B67" s="97">
        <v>0</v>
      </c>
      <c r="C67" s="98">
        <v>0</v>
      </c>
      <c r="D67" s="67">
        <f>(C67/12)*B67</f>
        <v>0</v>
      </c>
      <c r="E67" s="67">
        <f>ROUND(D67*1.03,0)</f>
        <v>0</v>
      </c>
      <c r="F67" s="67">
        <f t="shared" ref="F67:G67" si="27">ROUND(E67*1.03,0)</f>
        <v>0</v>
      </c>
      <c r="G67" s="67">
        <f t="shared" si="27"/>
        <v>0</v>
      </c>
      <c r="H67" s="67">
        <v>0</v>
      </c>
      <c r="I67" s="72">
        <f t="shared" ref="I67:I90" si="28">SUM(D67:H67)</f>
        <v>0</v>
      </c>
      <c r="J67" s="14"/>
      <c r="K67" s="14"/>
      <c r="L67" s="14"/>
    </row>
    <row r="68" spans="1:12" hidden="1" x14ac:dyDescent="0.25">
      <c r="A68" s="66" t="s">
        <v>48</v>
      </c>
      <c r="B68" s="1"/>
      <c r="C68" s="15">
        <v>0.30099999999999999</v>
      </c>
      <c r="D68" s="72">
        <f>ROUND(D67*$C$68,0)</f>
        <v>0</v>
      </c>
      <c r="E68" s="72">
        <f t="shared" ref="E68:H68" si="29">ROUND(E67*$C$68,0)</f>
        <v>0</v>
      </c>
      <c r="F68" s="72">
        <f t="shared" si="29"/>
        <v>0</v>
      </c>
      <c r="G68" s="72">
        <f t="shared" si="29"/>
        <v>0</v>
      </c>
      <c r="H68" s="72">
        <f t="shared" si="29"/>
        <v>0</v>
      </c>
      <c r="I68" s="72">
        <f t="shared" si="28"/>
        <v>0</v>
      </c>
    </row>
    <row r="69" spans="1:12" hidden="1" x14ac:dyDescent="0.25">
      <c r="A69" s="66" t="s">
        <v>49</v>
      </c>
      <c r="B69" s="97">
        <v>0</v>
      </c>
      <c r="C69" s="98">
        <v>58656</v>
      </c>
      <c r="D69" s="67">
        <f>(C69/12)*B69</f>
        <v>0</v>
      </c>
      <c r="E69" s="67">
        <f>ROUND(D69*1.03,0)</f>
        <v>0</v>
      </c>
      <c r="F69" s="67">
        <f t="shared" ref="F69:G69" si="30">ROUND(E69*1.03,0)</f>
        <v>0</v>
      </c>
      <c r="G69" s="67">
        <f t="shared" si="30"/>
        <v>0</v>
      </c>
      <c r="H69" s="67">
        <v>0</v>
      </c>
      <c r="I69" s="72">
        <f t="shared" si="28"/>
        <v>0</v>
      </c>
      <c r="J69" s="14"/>
      <c r="K69" s="14"/>
      <c r="L69" s="14"/>
    </row>
    <row r="70" spans="1:12" hidden="1" x14ac:dyDescent="0.25">
      <c r="A70" s="66" t="s">
        <v>48</v>
      </c>
      <c r="B70" s="1"/>
      <c r="C70" s="15">
        <v>0.377</v>
      </c>
      <c r="D70" s="72">
        <f>ROUND(D69*$C$70,0)</f>
        <v>0</v>
      </c>
      <c r="E70" s="72">
        <f t="shared" ref="E70:H70" si="31">ROUND(E69*$C$70,0)</f>
        <v>0</v>
      </c>
      <c r="F70" s="72">
        <f t="shared" si="31"/>
        <v>0</v>
      </c>
      <c r="G70" s="72">
        <f t="shared" si="31"/>
        <v>0</v>
      </c>
      <c r="H70" s="72">
        <f t="shared" si="31"/>
        <v>0</v>
      </c>
      <c r="I70" s="72">
        <f t="shared" si="28"/>
        <v>0</v>
      </c>
      <c r="J70" s="18"/>
    </row>
    <row r="71" spans="1:12" hidden="1" x14ac:dyDescent="0.25">
      <c r="A71" s="66" t="s">
        <v>119</v>
      </c>
      <c r="B71" s="97">
        <v>0</v>
      </c>
      <c r="C71" s="98">
        <v>31320</v>
      </c>
      <c r="D71" s="67">
        <f>(C71/12)*B71</f>
        <v>0</v>
      </c>
      <c r="E71" s="67">
        <f>ROUND(D71*1.03,0)</f>
        <v>0</v>
      </c>
      <c r="F71" s="67">
        <f t="shared" ref="F71:H71" si="32">ROUND(E71*1.03,0)</f>
        <v>0</v>
      </c>
      <c r="G71" s="67">
        <f t="shared" si="32"/>
        <v>0</v>
      </c>
      <c r="H71" s="67">
        <f t="shared" si="32"/>
        <v>0</v>
      </c>
      <c r="I71" s="72">
        <f t="shared" si="28"/>
        <v>0</v>
      </c>
      <c r="J71" s="14"/>
      <c r="K71" s="14"/>
      <c r="L71" s="14"/>
    </row>
    <row r="72" spans="1:12" hidden="1" x14ac:dyDescent="0.25">
      <c r="A72" s="66" t="s">
        <v>48</v>
      </c>
      <c r="B72" s="1"/>
      <c r="C72" s="15">
        <v>0.50600000000000001</v>
      </c>
      <c r="D72" s="72">
        <f>ROUND(D71*$C$72,0)</f>
        <v>0</v>
      </c>
      <c r="E72" s="72">
        <f t="shared" ref="E72:H72" si="33">ROUND(E71*$C$72,0)</f>
        <v>0</v>
      </c>
      <c r="F72" s="72">
        <f t="shared" si="33"/>
        <v>0</v>
      </c>
      <c r="G72" s="72">
        <f t="shared" si="33"/>
        <v>0</v>
      </c>
      <c r="H72" s="72">
        <f t="shared" si="33"/>
        <v>0</v>
      </c>
      <c r="I72" s="72">
        <f t="shared" si="28"/>
        <v>0</v>
      </c>
    </row>
    <row r="73" spans="1:12" hidden="1" x14ac:dyDescent="0.25">
      <c r="A73" s="66" t="s">
        <v>51</v>
      </c>
      <c r="B73" s="97">
        <v>0</v>
      </c>
      <c r="C73" s="98">
        <v>58656</v>
      </c>
      <c r="D73" s="67">
        <f>(C73/12)*B73</f>
        <v>0</v>
      </c>
      <c r="E73" s="67">
        <f>ROUND(D73*1.03,0)</f>
        <v>0</v>
      </c>
      <c r="F73" s="67">
        <f t="shared" ref="F73:H73" si="34">ROUND(E73*1.03,0)</f>
        <v>0</v>
      </c>
      <c r="G73" s="67">
        <f t="shared" si="34"/>
        <v>0</v>
      </c>
      <c r="H73" s="67">
        <f t="shared" si="34"/>
        <v>0</v>
      </c>
      <c r="I73" s="72">
        <f t="shared" si="28"/>
        <v>0</v>
      </c>
      <c r="J73" s="14"/>
      <c r="K73" s="14"/>
      <c r="L73" s="14"/>
    </row>
    <row r="74" spans="1:12" hidden="1" x14ac:dyDescent="0.25">
      <c r="A74" s="66" t="s">
        <v>48</v>
      </c>
      <c r="B74" s="1"/>
      <c r="C74" s="15">
        <v>0.11600000000000001</v>
      </c>
      <c r="D74" s="72">
        <f>ROUND(D73*$C$74,0)</f>
        <v>0</v>
      </c>
      <c r="E74" s="72">
        <f t="shared" ref="E74:H74" si="35">ROUND(E73*$C$74,0)</f>
        <v>0</v>
      </c>
      <c r="F74" s="72">
        <f t="shared" si="35"/>
        <v>0</v>
      </c>
      <c r="G74" s="72">
        <f t="shared" si="35"/>
        <v>0</v>
      </c>
      <c r="H74" s="72">
        <f t="shared" si="35"/>
        <v>0</v>
      </c>
      <c r="I74" s="72">
        <f t="shared" si="28"/>
        <v>0</v>
      </c>
    </row>
    <row r="75" spans="1:12" hidden="1" x14ac:dyDescent="0.25">
      <c r="A75" s="66" t="s">
        <v>52</v>
      </c>
      <c r="B75" s="97">
        <v>0</v>
      </c>
      <c r="C75" s="98">
        <v>22754</v>
      </c>
      <c r="D75" s="67">
        <f>(C75/12)*B75</f>
        <v>0</v>
      </c>
      <c r="E75" s="67">
        <f>ROUND(D75*1.03,0)</f>
        <v>0</v>
      </c>
      <c r="F75" s="67">
        <f t="shared" ref="F75:G75" si="36">ROUND(E75*1.03,0)</f>
        <v>0</v>
      </c>
      <c r="G75" s="67">
        <f t="shared" si="36"/>
        <v>0</v>
      </c>
      <c r="H75" s="67">
        <v>0</v>
      </c>
      <c r="I75" s="72">
        <f t="shared" si="28"/>
        <v>0</v>
      </c>
      <c r="J75" s="14"/>
      <c r="K75" s="14"/>
      <c r="L75" s="14"/>
    </row>
    <row r="76" spans="1:12" hidden="1" x14ac:dyDescent="0.25">
      <c r="A76" s="66" t="s">
        <v>48</v>
      </c>
      <c r="B76" s="1"/>
      <c r="C76" s="15">
        <v>0.11600000000000001</v>
      </c>
      <c r="D76" s="72">
        <f>ROUND(D75*$C$76,0)</f>
        <v>0</v>
      </c>
      <c r="E76" s="72">
        <f t="shared" ref="E76:H76" si="37">ROUND(E75*$C$76,0)</f>
        <v>0</v>
      </c>
      <c r="F76" s="72">
        <f t="shared" si="37"/>
        <v>0</v>
      </c>
      <c r="G76" s="72">
        <f t="shared" si="37"/>
        <v>0</v>
      </c>
      <c r="H76" s="72">
        <f t="shared" si="37"/>
        <v>0</v>
      </c>
      <c r="I76" s="72">
        <f t="shared" si="28"/>
        <v>0</v>
      </c>
    </row>
    <row r="77" spans="1:12" hidden="1" x14ac:dyDescent="0.25">
      <c r="A77" s="66" t="s">
        <v>53</v>
      </c>
      <c r="B77" s="97">
        <v>0</v>
      </c>
      <c r="C77" s="99">
        <v>13</v>
      </c>
      <c r="D77" s="67">
        <f>B77*C77</f>
        <v>0</v>
      </c>
      <c r="E77" s="67">
        <f>ROUND(D77*1.03,0)</f>
        <v>0</v>
      </c>
      <c r="F77" s="67">
        <f>ROUND(E77*1.03,0)</f>
        <v>0</v>
      </c>
      <c r="G77" s="67">
        <f>ROUND(F77*1.03,0)</f>
        <v>0</v>
      </c>
      <c r="H77" s="67">
        <f>ROUND(G77*1.03,0)</f>
        <v>0</v>
      </c>
      <c r="I77" s="72">
        <f t="shared" si="28"/>
        <v>0</v>
      </c>
      <c r="J77" s="14"/>
      <c r="K77" s="14"/>
      <c r="L77" s="14"/>
    </row>
    <row r="78" spans="1:12" hidden="1" x14ac:dyDescent="0.25">
      <c r="A78" s="66" t="s">
        <v>48</v>
      </c>
      <c r="B78" s="1"/>
      <c r="C78" s="15">
        <v>4.2000000000000003E-2</v>
      </c>
      <c r="D78" s="72">
        <f>ROUND(D77*$C$78,0)</f>
        <v>0</v>
      </c>
      <c r="E78" s="72">
        <f t="shared" ref="E78:H78" si="38">ROUND(E77*$C$78,0)</f>
        <v>0</v>
      </c>
      <c r="F78" s="72">
        <f t="shared" si="38"/>
        <v>0</v>
      </c>
      <c r="G78" s="72">
        <f t="shared" si="38"/>
        <v>0</v>
      </c>
      <c r="H78" s="72">
        <f t="shared" si="38"/>
        <v>0</v>
      </c>
      <c r="I78" s="72">
        <f t="shared" si="28"/>
        <v>0</v>
      </c>
    </row>
    <row r="79" spans="1:12" hidden="1" x14ac:dyDescent="0.25">
      <c r="A79" s="66" t="s">
        <v>54</v>
      </c>
      <c r="B79" s="97">
        <v>0</v>
      </c>
      <c r="C79" s="99">
        <v>13</v>
      </c>
      <c r="D79" s="67">
        <f>B79*C79</f>
        <v>0</v>
      </c>
      <c r="E79" s="67">
        <f>ROUND(D79*1.03,0)</f>
        <v>0</v>
      </c>
      <c r="F79" s="67">
        <f>ROUND(E79*1.03,0)</f>
        <v>0</v>
      </c>
      <c r="G79" s="67">
        <f>ROUND(F79*1.03,0)</f>
        <v>0</v>
      </c>
      <c r="H79" s="67">
        <f>ROUND(G79*1.03,0)</f>
        <v>0</v>
      </c>
      <c r="I79" s="72">
        <f t="shared" si="28"/>
        <v>0</v>
      </c>
      <c r="J79" s="14"/>
      <c r="K79" s="14"/>
      <c r="L79" s="14"/>
    </row>
    <row r="80" spans="1:12" hidden="1" x14ac:dyDescent="0.25">
      <c r="A80" s="66" t="s">
        <v>48</v>
      </c>
      <c r="B80" s="1"/>
      <c r="C80" s="15">
        <v>0.01</v>
      </c>
      <c r="D80" s="72">
        <f>ROUND(D79*$C$80,0)</f>
        <v>0</v>
      </c>
      <c r="E80" s="72">
        <f t="shared" ref="E80:H80" si="39">ROUND(E79*$C$80,0)</f>
        <v>0</v>
      </c>
      <c r="F80" s="72">
        <f t="shared" si="39"/>
        <v>0</v>
      </c>
      <c r="G80" s="72">
        <f t="shared" si="39"/>
        <v>0</v>
      </c>
      <c r="H80" s="72">
        <f t="shared" si="39"/>
        <v>0</v>
      </c>
      <c r="I80" s="72">
        <f t="shared" si="28"/>
        <v>0</v>
      </c>
      <c r="J80" s="14"/>
      <c r="K80" s="14"/>
      <c r="L80" s="14"/>
    </row>
    <row r="81" spans="1:12" hidden="1" x14ac:dyDescent="0.25">
      <c r="A81" s="66" t="s">
        <v>57</v>
      </c>
      <c r="B81" s="1" t="s">
        <v>58</v>
      </c>
      <c r="C81" s="1"/>
      <c r="D81" s="96">
        <v>0</v>
      </c>
      <c r="E81" s="96">
        <v>0</v>
      </c>
      <c r="F81" s="96">
        <v>0</v>
      </c>
      <c r="G81" s="96">
        <v>0</v>
      </c>
      <c r="H81" s="96">
        <v>0</v>
      </c>
      <c r="I81" s="72">
        <f t="shared" si="28"/>
        <v>0</v>
      </c>
      <c r="J81" s="14"/>
      <c r="K81" s="14"/>
      <c r="L81" s="14"/>
    </row>
    <row r="82" spans="1:12" hidden="1" x14ac:dyDescent="0.25">
      <c r="A82" s="66" t="s">
        <v>59</v>
      </c>
      <c r="B82" s="1"/>
      <c r="C82" s="1"/>
      <c r="D82" s="96">
        <v>0</v>
      </c>
      <c r="E82" s="96">
        <v>0</v>
      </c>
      <c r="F82" s="96">
        <v>0</v>
      </c>
      <c r="G82" s="96">
        <v>0</v>
      </c>
      <c r="H82" s="96">
        <v>0</v>
      </c>
      <c r="I82" s="72">
        <f t="shared" si="28"/>
        <v>0</v>
      </c>
      <c r="J82" s="14"/>
      <c r="K82" s="14"/>
      <c r="L82" s="14"/>
    </row>
    <row r="83" spans="1:12" hidden="1" x14ac:dyDescent="0.25">
      <c r="A83" s="66" t="s">
        <v>60</v>
      </c>
      <c r="B83" s="1"/>
      <c r="C83" s="1"/>
      <c r="D83" s="96">
        <v>0</v>
      </c>
      <c r="E83" s="96">
        <v>0</v>
      </c>
      <c r="F83" s="96">
        <v>0</v>
      </c>
      <c r="G83" s="96">
        <v>0</v>
      </c>
      <c r="H83" s="96">
        <v>0</v>
      </c>
      <c r="I83" s="72">
        <f t="shared" si="28"/>
        <v>0</v>
      </c>
      <c r="J83" s="14"/>
      <c r="K83" s="14"/>
      <c r="L83" s="14"/>
    </row>
    <row r="84" spans="1:12" hidden="1" x14ac:dyDescent="0.25">
      <c r="A84" s="66" t="s">
        <v>103</v>
      </c>
      <c r="B84" s="1" t="s">
        <v>58</v>
      </c>
      <c r="C84" s="16">
        <v>19124</v>
      </c>
      <c r="D84" s="67">
        <f>(C84/12)*B75</f>
        <v>0</v>
      </c>
      <c r="E84" s="67">
        <f>ROUND(D84*1.1,0)</f>
        <v>0</v>
      </c>
      <c r="F84" s="67">
        <f>ROUND(E84*1.1,0)</f>
        <v>0</v>
      </c>
      <c r="G84" s="67">
        <f>ROUND(F84*1.1,0)</f>
        <v>0</v>
      </c>
      <c r="H84" s="67">
        <v>0</v>
      </c>
      <c r="I84" s="72">
        <f t="shared" si="28"/>
        <v>0</v>
      </c>
      <c r="J84" s="14"/>
      <c r="K84" s="14"/>
      <c r="L84" s="14"/>
    </row>
    <row r="85" spans="1:12" hidden="1" x14ac:dyDescent="0.25">
      <c r="A85" s="1" t="s">
        <v>62</v>
      </c>
      <c r="B85" s="66" t="s">
        <v>58</v>
      </c>
      <c r="C85" s="66"/>
      <c r="D85" s="96">
        <v>0</v>
      </c>
      <c r="E85" s="96">
        <v>0</v>
      </c>
      <c r="F85" s="96">
        <v>0</v>
      </c>
      <c r="G85" s="96">
        <v>0</v>
      </c>
      <c r="H85" s="96">
        <v>0</v>
      </c>
      <c r="I85" s="72">
        <f t="shared" si="28"/>
        <v>0</v>
      </c>
      <c r="J85" s="14"/>
      <c r="K85" s="14"/>
      <c r="L85" s="14"/>
    </row>
    <row r="86" spans="1:12" hidden="1" x14ac:dyDescent="0.25">
      <c r="A86" s="1" t="s">
        <v>64</v>
      </c>
      <c r="B86" s="1"/>
      <c r="C86" s="1"/>
      <c r="D86" s="96">
        <v>0</v>
      </c>
      <c r="E86" s="96">
        <v>0</v>
      </c>
      <c r="F86" s="96">
        <v>0</v>
      </c>
      <c r="G86" s="96">
        <v>0</v>
      </c>
      <c r="H86" s="96">
        <v>0</v>
      </c>
      <c r="I86" s="72">
        <f t="shared" si="28"/>
        <v>0</v>
      </c>
      <c r="J86" s="14"/>
      <c r="K86" s="14"/>
      <c r="L86" s="14"/>
    </row>
    <row r="87" spans="1:12" hidden="1" x14ac:dyDescent="0.25">
      <c r="A87" s="66" t="s">
        <v>65</v>
      </c>
      <c r="B87" s="1"/>
      <c r="C87" s="1"/>
      <c r="D87" s="96">
        <v>0</v>
      </c>
      <c r="E87" s="96">
        <v>0</v>
      </c>
      <c r="F87" s="96">
        <v>0</v>
      </c>
      <c r="G87" s="96">
        <v>0</v>
      </c>
      <c r="H87" s="96">
        <v>0</v>
      </c>
      <c r="I87" s="72">
        <f t="shared" si="28"/>
        <v>0</v>
      </c>
      <c r="J87" s="14"/>
      <c r="K87" s="14"/>
      <c r="L87" s="14"/>
    </row>
    <row r="88" spans="1:12" hidden="1" x14ac:dyDescent="0.25">
      <c r="A88" s="66" t="s">
        <v>66</v>
      </c>
      <c r="B88" s="1"/>
      <c r="C88" s="1"/>
      <c r="D88" s="96">
        <v>0</v>
      </c>
      <c r="E88" s="96">
        <v>0</v>
      </c>
      <c r="F88" s="96">
        <v>0</v>
      </c>
      <c r="G88" s="96">
        <v>0</v>
      </c>
      <c r="H88" s="96">
        <v>0</v>
      </c>
      <c r="I88" s="72">
        <f t="shared" si="28"/>
        <v>0</v>
      </c>
      <c r="J88" s="14"/>
      <c r="K88" s="14"/>
      <c r="L88" s="14"/>
    </row>
    <row r="89" spans="1:12" hidden="1" x14ac:dyDescent="0.25">
      <c r="A89" s="1" t="s">
        <v>67</v>
      </c>
      <c r="B89" s="1"/>
      <c r="C89" s="1"/>
      <c r="D89" s="96">
        <v>0</v>
      </c>
      <c r="E89" s="96">
        <v>0</v>
      </c>
      <c r="F89" s="96">
        <v>0</v>
      </c>
      <c r="G89" s="96">
        <v>0</v>
      </c>
      <c r="H89" s="96">
        <v>0</v>
      </c>
      <c r="I89" s="72">
        <f t="shared" si="28"/>
        <v>0</v>
      </c>
    </row>
    <row r="90" spans="1:12" hidden="1" x14ac:dyDescent="0.25">
      <c r="A90" s="1" t="s">
        <v>68</v>
      </c>
      <c r="B90" s="1"/>
      <c r="C90" s="1"/>
      <c r="D90" s="96">
        <v>0</v>
      </c>
      <c r="E90" s="96">
        <v>0</v>
      </c>
      <c r="F90" s="96">
        <v>0</v>
      </c>
      <c r="G90" s="96">
        <v>0</v>
      </c>
      <c r="H90" s="96">
        <v>0</v>
      </c>
      <c r="I90" s="72">
        <f t="shared" si="28"/>
        <v>0</v>
      </c>
    </row>
    <row r="91" spans="1:12" hidden="1" x14ac:dyDescent="0.25">
      <c r="A91" s="66"/>
      <c r="B91" s="1"/>
      <c r="C91" s="1"/>
      <c r="D91" s="67"/>
      <c r="E91" s="67"/>
      <c r="F91" s="67"/>
      <c r="G91" s="67"/>
      <c r="H91" s="67"/>
      <c r="I91" s="72"/>
    </row>
    <row r="92" spans="1:12" hidden="1" x14ac:dyDescent="0.25">
      <c r="A92" s="4" t="s">
        <v>73</v>
      </c>
      <c r="B92" s="4"/>
      <c r="C92" s="4"/>
      <c r="D92" s="75">
        <f>SUM(D67:D91)</f>
        <v>0</v>
      </c>
      <c r="E92" s="75">
        <f>SUM(E67:E91)</f>
        <v>0</v>
      </c>
      <c r="F92" s="75">
        <f>SUM(F67:F91)</f>
        <v>0</v>
      </c>
      <c r="G92" s="75">
        <f>SUM(G67:G91)</f>
        <v>0</v>
      </c>
      <c r="H92" s="75">
        <f>SUM(H67:H91)</f>
        <v>0</v>
      </c>
      <c r="I92" s="75">
        <f>SUM(D92:H92)</f>
        <v>0</v>
      </c>
    </row>
    <row r="93" spans="1:12" hidden="1" x14ac:dyDescent="0.25">
      <c r="A93" s="4" t="s">
        <v>74</v>
      </c>
      <c r="B93" s="4"/>
      <c r="C93" s="4"/>
      <c r="D93" s="75">
        <f>SUM(D67:D91)-D81-D84-D85</f>
        <v>0</v>
      </c>
      <c r="E93" s="75">
        <f t="shared" ref="E93:H93" si="40">SUM(E67:E91)-E81-E84-E85</f>
        <v>0</v>
      </c>
      <c r="F93" s="75">
        <f t="shared" si="40"/>
        <v>0</v>
      </c>
      <c r="G93" s="75">
        <f t="shared" si="40"/>
        <v>0</v>
      </c>
      <c r="H93" s="75">
        <f t="shared" si="40"/>
        <v>0</v>
      </c>
      <c r="I93" s="75">
        <f>SUM(D93:H93)</f>
        <v>0</v>
      </c>
    </row>
    <row r="94" spans="1:12" hidden="1" x14ac:dyDescent="0.25">
      <c r="A94" s="1" t="s">
        <v>114</v>
      </c>
      <c r="B94" s="5">
        <f>B55</f>
        <v>0.34100000000000003</v>
      </c>
      <c r="C94" s="5"/>
      <c r="D94" s="72">
        <f>ROUND(D93*$B$94,0)</f>
        <v>0</v>
      </c>
      <c r="E94" s="72">
        <f t="shared" ref="E94:H94" si="41">ROUND(E93*$B$94,0)</f>
        <v>0</v>
      </c>
      <c r="F94" s="72">
        <f t="shared" si="41"/>
        <v>0</v>
      </c>
      <c r="G94" s="72">
        <f t="shared" si="41"/>
        <v>0</v>
      </c>
      <c r="H94" s="72">
        <f t="shared" si="41"/>
        <v>0</v>
      </c>
      <c r="I94" s="72">
        <f>SUM(D94:H94)</f>
        <v>0</v>
      </c>
    </row>
    <row r="95" spans="1:12" ht="16.5" hidden="1" thickBot="1" x14ac:dyDescent="0.3">
      <c r="A95" s="6" t="s">
        <v>23</v>
      </c>
      <c r="B95" s="6"/>
      <c r="C95" s="6"/>
      <c r="D95" s="76">
        <f>D92+D94</f>
        <v>0</v>
      </c>
      <c r="E95" s="76">
        <f>E92+E94</f>
        <v>0</v>
      </c>
      <c r="F95" s="76">
        <f>F92+F94</f>
        <v>0</v>
      </c>
      <c r="G95" s="76">
        <f>G92+G94</f>
        <v>0</v>
      </c>
      <c r="H95" s="76">
        <f>H92+H94</f>
        <v>0</v>
      </c>
      <c r="I95" s="76">
        <f>SUM(D95:H95)</f>
        <v>0</v>
      </c>
    </row>
    <row r="96" spans="1:12" ht="16.5" hidden="1" thickTop="1" x14ac:dyDescent="0.25">
      <c r="A96" s="1" t="s">
        <v>120</v>
      </c>
      <c r="B96" s="5">
        <f>B59</f>
        <v>0.42857000000000001</v>
      </c>
      <c r="D96" s="13">
        <f>IF((D55-D59)&gt;0,(D55-D59),0)</f>
        <v>0</v>
      </c>
      <c r="E96" s="13">
        <f>IF((E55-E59)&gt;0,(E55-E59),0)</f>
        <v>0</v>
      </c>
      <c r="F96" s="13">
        <f>IF((F55-F59)&gt;0,(F55-F59),0)</f>
        <v>0</v>
      </c>
      <c r="G96" s="13">
        <f>IF((G55-G59)&gt;0,(G55-G59),0)</f>
        <v>0</v>
      </c>
      <c r="H96" s="13">
        <f>IF((H55-H59)&gt;0,(H55-H59),0)</f>
        <v>0</v>
      </c>
      <c r="I96" s="13">
        <f>SUM(D96:H96)</f>
        <v>0</v>
      </c>
    </row>
    <row r="97" spans="1:9" hidden="1" x14ac:dyDescent="0.25">
      <c r="A97" s="66" t="s">
        <v>121</v>
      </c>
      <c r="B97" s="1"/>
      <c r="C97" s="1"/>
      <c r="D97" s="72">
        <v>0</v>
      </c>
      <c r="E97" s="72">
        <v>0</v>
      </c>
      <c r="F97" s="72">
        <v>0</v>
      </c>
      <c r="G97" s="72">
        <v>0</v>
      </c>
      <c r="H97" s="72">
        <v>0</v>
      </c>
      <c r="I97" s="72">
        <f t="shared" ref="I97:I99" si="42">SUM(D97:H97)</f>
        <v>0</v>
      </c>
    </row>
    <row r="98" spans="1:9" hidden="1" x14ac:dyDescent="0.25">
      <c r="A98" s="66" t="s">
        <v>122</v>
      </c>
      <c r="B98" s="1"/>
      <c r="C98" s="1"/>
      <c r="D98" s="67">
        <v>0</v>
      </c>
      <c r="E98" s="67">
        <v>0</v>
      </c>
      <c r="F98" s="67">
        <v>0</v>
      </c>
      <c r="G98" s="67">
        <v>0</v>
      </c>
      <c r="H98" s="67">
        <v>0</v>
      </c>
      <c r="I98" s="67">
        <f t="shared" si="42"/>
        <v>0</v>
      </c>
    </row>
    <row r="99" spans="1:9" ht="16.5" hidden="1" thickBot="1" x14ac:dyDescent="0.3">
      <c r="A99" s="26"/>
      <c r="B99" s="26"/>
      <c r="C99" s="26"/>
      <c r="D99" s="27">
        <f>D95+D96+D97+D98</f>
        <v>0</v>
      </c>
      <c r="E99" s="27">
        <f t="shared" ref="E99:H99" si="43">E95+E96+E97+E98</f>
        <v>0</v>
      </c>
      <c r="F99" s="27">
        <f t="shared" si="43"/>
        <v>0</v>
      </c>
      <c r="G99" s="27">
        <f t="shared" si="43"/>
        <v>0</v>
      </c>
      <c r="H99" s="27">
        <f t="shared" si="43"/>
        <v>0</v>
      </c>
      <c r="I99" s="76">
        <f t="shared" si="42"/>
        <v>0</v>
      </c>
    </row>
  </sheetData>
  <sheetProtection deleteColumns="0" deleteRows="0" selectLockedCells="1"/>
  <mergeCells count="1">
    <mergeCell ref="K4:M4"/>
  </mergeCells>
  <pageMargins left="0.25" right="0.25" top="0.75" bottom="0.75" header="0.3" footer="0.3"/>
  <pageSetup scale="65" fitToHeight="0"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87"/>
  <sheetViews>
    <sheetView topLeftCell="A9" zoomScale="115" zoomScaleNormal="115" workbookViewId="0">
      <selection activeCell="D20" sqref="D20"/>
    </sheetView>
  </sheetViews>
  <sheetFormatPr defaultColWidth="8.875" defaultRowHeight="15.75" x14ac:dyDescent="0.25"/>
  <cols>
    <col min="1" max="1" width="29" style="10" customWidth="1"/>
    <col min="2" max="2" width="10.125" style="10" bestFit="1" customWidth="1"/>
    <col min="3" max="3" width="12.625" style="10" bestFit="1" customWidth="1"/>
    <col min="4" max="4" width="11.75" style="10" bestFit="1" customWidth="1"/>
    <col min="5" max="8" width="8.875" style="10"/>
    <col min="9" max="9" width="11.5" style="10" bestFit="1" customWidth="1"/>
    <col min="10"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 t="shared" ref="F3:H21" si="0">ROUND(E3*1.03,0)</f>
        <v>0</v>
      </c>
      <c r="G3" s="67">
        <f t="shared" si="0"/>
        <v>0</v>
      </c>
      <c r="H3" s="67">
        <f t="shared" si="0"/>
        <v>0</v>
      </c>
      <c r="I3" s="72">
        <f t="shared" ref="I3:I38" si="1">SUM(D3:H3)</f>
        <v>0</v>
      </c>
    </row>
    <row r="4" spans="1:13" s="1" customFormat="1" ht="17.25" thickTop="1" thickBot="1" x14ac:dyDescent="0.3">
      <c r="A4" s="66" t="s">
        <v>48</v>
      </c>
      <c r="C4" s="15">
        <v>0.30099999999999999</v>
      </c>
      <c r="D4" s="72">
        <f>ROUND(D3*$C$4,0)</f>
        <v>0</v>
      </c>
      <c r="E4" s="72">
        <f>ROUND(E3*$C$4,0)</f>
        <v>0</v>
      </c>
      <c r="F4" s="72">
        <f>ROUND(F3*$C$4,0)</f>
        <v>0</v>
      </c>
      <c r="G4" s="72">
        <f>ROUND(G3*$C$4,0)</f>
        <v>0</v>
      </c>
      <c r="H4" s="72">
        <f>ROUND(H3*$C$4,0)</f>
        <v>0</v>
      </c>
      <c r="I4" s="72">
        <f t="shared" si="1"/>
        <v>0</v>
      </c>
      <c r="K4" s="112" t="s">
        <v>95</v>
      </c>
      <c r="L4" s="113"/>
      <c r="M4" s="114"/>
    </row>
    <row r="5" spans="1:13" s="1" customFormat="1" ht="60.75" thickBot="1" x14ac:dyDescent="0.3">
      <c r="A5" s="66" t="s">
        <v>49</v>
      </c>
      <c r="B5" s="84">
        <v>0</v>
      </c>
      <c r="C5" s="85">
        <v>58656</v>
      </c>
      <c r="D5" s="67">
        <f>(C5/12)*B5</f>
        <v>0</v>
      </c>
      <c r="E5" s="67">
        <f>ROUND(D5*1.03,0)</f>
        <v>0</v>
      </c>
      <c r="F5" s="67">
        <f t="shared" si="0"/>
        <v>0</v>
      </c>
      <c r="G5" s="67">
        <f t="shared" si="0"/>
        <v>0</v>
      </c>
      <c r="H5" s="67">
        <f t="shared" si="0"/>
        <v>0</v>
      </c>
      <c r="I5" s="72">
        <f t="shared" si="1"/>
        <v>0</v>
      </c>
      <c r="K5" s="86" t="s">
        <v>97</v>
      </c>
      <c r="L5" s="87" t="s">
        <v>98</v>
      </c>
      <c r="M5" s="88" t="s">
        <v>99</v>
      </c>
    </row>
    <row r="6" spans="1:13" s="1" customFormat="1" thickBot="1" x14ac:dyDescent="0.3">
      <c r="A6" s="66" t="s">
        <v>48</v>
      </c>
      <c r="C6" s="15">
        <v>0.377</v>
      </c>
      <c r="D6" s="72">
        <f>ROUND(D5*$C$6,0)</f>
        <v>0</v>
      </c>
      <c r="E6" s="72">
        <f>ROUND(E5*$C$6,0)</f>
        <v>0</v>
      </c>
      <c r="F6" s="72">
        <f>ROUND(F5*$C$6,0)</f>
        <v>0</v>
      </c>
      <c r="G6" s="72">
        <f>ROUND(G5*$C$6,0)</f>
        <v>0</v>
      </c>
      <c r="H6" s="72">
        <f>ROUND(H5*$C$6,0)</f>
        <v>0</v>
      </c>
      <c r="I6" s="72">
        <f t="shared" si="1"/>
        <v>0</v>
      </c>
      <c r="K6" s="100">
        <v>0</v>
      </c>
      <c r="L6" s="90">
        <v>0</v>
      </c>
      <c r="M6" s="21">
        <f>K6*L6</f>
        <v>0</v>
      </c>
    </row>
    <row r="7" spans="1:13" s="1" customFormat="1" thickTop="1" x14ac:dyDescent="0.25">
      <c r="A7" s="66" t="s">
        <v>49</v>
      </c>
      <c r="B7" s="84">
        <v>0</v>
      </c>
      <c r="C7" s="85">
        <v>58656</v>
      </c>
      <c r="D7" s="67">
        <f>(C7/12)*B7</f>
        <v>0</v>
      </c>
      <c r="E7" s="67">
        <f>ROUND(D7*1.03,0)</f>
        <v>0</v>
      </c>
      <c r="F7" s="67">
        <f t="shared" ref="F7" si="2">ROUND(E7*1.03,0)</f>
        <v>0</v>
      </c>
      <c r="G7" s="67">
        <f t="shared" ref="G7" si="3">ROUND(F7*1.03,0)</f>
        <v>0</v>
      </c>
      <c r="H7" s="67">
        <f t="shared" ref="H7" si="4">ROUND(G7*1.03,0)</f>
        <v>0</v>
      </c>
      <c r="I7" s="72">
        <f t="shared" ref="I7:I8" si="5">SUM(D7:H7)</f>
        <v>0</v>
      </c>
      <c r="K7" s="101"/>
      <c r="L7" s="102"/>
      <c r="M7" s="102"/>
    </row>
    <row r="8" spans="1:13" s="1" customFormat="1" ht="15" x14ac:dyDescent="0.25">
      <c r="A8" s="66" t="s">
        <v>48</v>
      </c>
      <c r="C8" s="15">
        <v>0.377</v>
      </c>
      <c r="D8" s="72">
        <f>ROUND(D7*$C$8,0)</f>
        <v>0</v>
      </c>
      <c r="E8" s="72">
        <f>ROUND(E7*$C$8,0)</f>
        <v>0</v>
      </c>
      <c r="F8" s="72">
        <f>ROUND(F7*$C$8,0)</f>
        <v>0</v>
      </c>
      <c r="G8" s="72">
        <f>ROUND(G7*$C$8,0)</f>
        <v>0</v>
      </c>
      <c r="H8" s="72">
        <f>ROUND(H7*$C$8,0)</f>
        <v>0</v>
      </c>
      <c r="I8" s="72">
        <f t="shared" si="5"/>
        <v>0</v>
      </c>
      <c r="K8" s="103"/>
      <c r="L8" s="104"/>
      <c r="M8" s="42"/>
    </row>
    <row r="9" spans="1:13" s="1" customFormat="1" ht="15" x14ac:dyDescent="0.25">
      <c r="A9" s="66" t="s">
        <v>50</v>
      </c>
      <c r="B9" s="84">
        <v>0</v>
      </c>
      <c r="C9" s="85">
        <v>31320</v>
      </c>
      <c r="D9" s="67">
        <f>(C9/12)*B9</f>
        <v>0</v>
      </c>
      <c r="E9" s="67">
        <f>ROUND(D9*1.03,0)</f>
        <v>0</v>
      </c>
      <c r="F9" s="67">
        <f t="shared" si="0"/>
        <v>0</v>
      </c>
      <c r="G9" s="67">
        <f t="shared" si="0"/>
        <v>0</v>
      </c>
      <c r="H9" s="67">
        <f t="shared" si="0"/>
        <v>0</v>
      </c>
      <c r="I9" s="72">
        <f t="shared" si="1"/>
        <v>0</v>
      </c>
    </row>
    <row r="10" spans="1:13" s="1" customFormat="1" ht="15" x14ac:dyDescent="0.25">
      <c r="A10" s="66" t="s">
        <v>48</v>
      </c>
      <c r="C10" s="15">
        <v>0.50600000000000001</v>
      </c>
      <c r="D10" s="72">
        <f>ROUND(D9*$C$10,0)</f>
        <v>0</v>
      </c>
      <c r="E10" s="72">
        <f>ROUND(E9*$C$10,0)</f>
        <v>0</v>
      </c>
      <c r="F10" s="72">
        <f>ROUND(F9*$C$10,0)</f>
        <v>0</v>
      </c>
      <c r="G10" s="72">
        <f>ROUND(G9*$C$10,0)</f>
        <v>0</v>
      </c>
      <c r="H10" s="72">
        <f>ROUND(H9*$C$10,0)</f>
        <v>0</v>
      </c>
      <c r="I10" s="72">
        <f t="shared" si="1"/>
        <v>0</v>
      </c>
    </row>
    <row r="11" spans="1:13" s="1" customFormat="1" ht="15" x14ac:dyDescent="0.25">
      <c r="A11" s="66" t="s">
        <v>50</v>
      </c>
      <c r="B11" s="84">
        <v>0</v>
      </c>
      <c r="C11" s="85">
        <v>31320</v>
      </c>
      <c r="D11" s="67">
        <f>(C11/12)*B11</f>
        <v>0</v>
      </c>
      <c r="E11" s="67">
        <f>ROUND(D11*1.03,0)</f>
        <v>0</v>
      </c>
      <c r="F11" s="67">
        <f t="shared" ref="F11" si="6">ROUND(E11*1.03,0)</f>
        <v>0</v>
      </c>
      <c r="G11" s="67">
        <f t="shared" ref="G11" si="7">ROUND(F11*1.03,0)</f>
        <v>0</v>
      </c>
      <c r="H11" s="67">
        <f t="shared" ref="H11" si="8">ROUND(G11*1.03,0)</f>
        <v>0</v>
      </c>
      <c r="I11" s="72">
        <f t="shared" ref="I11:I12" si="9">SUM(D11:H11)</f>
        <v>0</v>
      </c>
    </row>
    <row r="12" spans="1:13" s="1" customFormat="1" ht="15" x14ac:dyDescent="0.25">
      <c r="A12" s="66" t="s">
        <v>48</v>
      </c>
      <c r="C12" s="15">
        <v>0.50600000000000001</v>
      </c>
      <c r="D12" s="72">
        <f>ROUND(D11*$C$12,0)</f>
        <v>0</v>
      </c>
      <c r="E12" s="72">
        <f>ROUND(E11*$C$12,0)</f>
        <v>0</v>
      </c>
      <c r="F12" s="72">
        <f>ROUND(F11*$C$12,0)</f>
        <v>0</v>
      </c>
      <c r="G12" s="72">
        <f>ROUND(G11*$C$12,0)</f>
        <v>0</v>
      </c>
      <c r="H12" s="72">
        <f>ROUND(H11*$C$12,0)</f>
        <v>0</v>
      </c>
      <c r="I12" s="72">
        <f t="shared" si="9"/>
        <v>0</v>
      </c>
    </row>
    <row r="13" spans="1:13" s="1" customFormat="1" ht="15" x14ac:dyDescent="0.25">
      <c r="A13" s="66" t="s">
        <v>51</v>
      </c>
      <c r="B13" s="84">
        <v>0</v>
      </c>
      <c r="C13" s="85">
        <v>58656</v>
      </c>
      <c r="D13" s="67">
        <f>(C13/12)*B13</f>
        <v>0</v>
      </c>
      <c r="E13" s="67">
        <f>ROUND(D13*1.03,0)</f>
        <v>0</v>
      </c>
      <c r="F13" s="67">
        <f t="shared" si="0"/>
        <v>0</v>
      </c>
      <c r="G13" s="67">
        <f t="shared" si="0"/>
        <v>0</v>
      </c>
      <c r="H13" s="67">
        <f t="shared" si="0"/>
        <v>0</v>
      </c>
      <c r="I13" s="72">
        <f t="shared" si="1"/>
        <v>0</v>
      </c>
    </row>
    <row r="14" spans="1:13" s="1" customFormat="1" ht="15" x14ac:dyDescent="0.25">
      <c r="A14" s="66" t="s">
        <v>48</v>
      </c>
      <c r="C14" s="15">
        <v>0.11600000000000001</v>
      </c>
      <c r="D14" s="72">
        <f>ROUND(D13*$C$14,0)</f>
        <v>0</v>
      </c>
      <c r="E14" s="72">
        <f>ROUND(E13*$C$14,0)</f>
        <v>0</v>
      </c>
      <c r="F14" s="72">
        <f>ROUND(F13*$C$14,0)</f>
        <v>0</v>
      </c>
      <c r="G14" s="72">
        <f>ROUND(G13*$C$14,0)</f>
        <v>0</v>
      </c>
      <c r="H14" s="72">
        <f>ROUND(H13*$C$14,0)</f>
        <v>0</v>
      </c>
      <c r="I14" s="72">
        <f t="shared" si="1"/>
        <v>0</v>
      </c>
    </row>
    <row r="15" spans="1:13" s="1" customFormat="1" ht="15" x14ac:dyDescent="0.25">
      <c r="A15" s="66" t="s">
        <v>51</v>
      </c>
      <c r="B15" s="84">
        <v>0</v>
      </c>
      <c r="C15" s="85">
        <v>58656</v>
      </c>
      <c r="D15" s="67">
        <f>(C15/12)*B15</f>
        <v>0</v>
      </c>
      <c r="E15" s="67">
        <f>ROUND(D15*1.03,0)</f>
        <v>0</v>
      </c>
      <c r="F15" s="67">
        <f t="shared" ref="F15" si="10">ROUND(E15*1.03,0)</f>
        <v>0</v>
      </c>
      <c r="G15" s="67">
        <f t="shared" ref="G15" si="11">ROUND(F15*1.03,0)</f>
        <v>0</v>
      </c>
      <c r="H15" s="67">
        <f t="shared" ref="H15" si="12">ROUND(G15*1.03,0)</f>
        <v>0</v>
      </c>
      <c r="I15" s="72">
        <f t="shared" ref="I15:I16" si="13">SUM(D15:H15)</f>
        <v>0</v>
      </c>
    </row>
    <row r="16" spans="1:13" s="1" customFormat="1" ht="15" x14ac:dyDescent="0.25">
      <c r="A16" s="66" t="s">
        <v>48</v>
      </c>
      <c r="C16" s="15">
        <v>0.11600000000000001</v>
      </c>
      <c r="D16" s="72">
        <f>ROUND(D15*$C$16,0)</f>
        <v>0</v>
      </c>
      <c r="E16" s="72">
        <f>ROUND(E15*$C$16,0)</f>
        <v>0</v>
      </c>
      <c r="F16" s="72">
        <f>ROUND(F15*$C$16,0)</f>
        <v>0</v>
      </c>
      <c r="G16" s="72">
        <f>ROUND(G15*$C$16,0)</f>
        <v>0</v>
      </c>
      <c r="H16" s="72">
        <f>ROUND(H15*$C$16,0)</f>
        <v>0</v>
      </c>
      <c r="I16" s="72">
        <f t="shared" si="13"/>
        <v>0</v>
      </c>
    </row>
    <row r="17" spans="1:9" s="1" customFormat="1" ht="15" x14ac:dyDescent="0.25">
      <c r="A17" s="66" t="s">
        <v>52</v>
      </c>
      <c r="B17" s="84">
        <v>0</v>
      </c>
      <c r="C17" s="85">
        <v>27467</v>
      </c>
      <c r="D17" s="67">
        <f>(C17/12)*B17</f>
        <v>0</v>
      </c>
      <c r="E17" s="67">
        <f>ROUND(D17*1.03,0)</f>
        <v>0</v>
      </c>
      <c r="F17" s="67">
        <f t="shared" si="0"/>
        <v>0</v>
      </c>
      <c r="G17" s="67">
        <f t="shared" si="0"/>
        <v>0</v>
      </c>
      <c r="H17" s="67">
        <f t="shared" si="0"/>
        <v>0</v>
      </c>
      <c r="I17" s="72">
        <f t="shared" si="1"/>
        <v>0</v>
      </c>
    </row>
    <row r="18" spans="1:9" s="1" customFormat="1" ht="15" x14ac:dyDescent="0.25">
      <c r="A18" s="66" t="s">
        <v>48</v>
      </c>
      <c r="C18" s="15">
        <v>0.11600000000000001</v>
      </c>
      <c r="D18" s="72">
        <f>ROUND(D17*$C$18,0)</f>
        <v>0</v>
      </c>
      <c r="E18" s="72">
        <f>ROUND(E17*$C$18,0)</f>
        <v>0</v>
      </c>
      <c r="F18" s="72">
        <f>ROUND(F17*$C$18,0)</f>
        <v>0</v>
      </c>
      <c r="G18" s="72">
        <f>ROUND(G17*$C$18,0)</f>
        <v>0</v>
      </c>
      <c r="H18" s="72">
        <f>ROUND(H17*$C$18,0)</f>
        <v>0</v>
      </c>
      <c r="I18" s="72">
        <f t="shared" si="1"/>
        <v>0</v>
      </c>
    </row>
    <row r="19" spans="1:9" s="1" customFormat="1" ht="15" x14ac:dyDescent="0.25">
      <c r="A19" s="66" t="s">
        <v>52</v>
      </c>
      <c r="B19" s="84">
        <v>0</v>
      </c>
      <c r="C19" s="85">
        <v>27467</v>
      </c>
      <c r="D19" s="67">
        <f>(C19/12)*B19</f>
        <v>0</v>
      </c>
      <c r="E19" s="67">
        <f>ROUND(D19*1.03,0)</f>
        <v>0</v>
      </c>
      <c r="F19" s="67">
        <f t="shared" ref="F19" si="14">ROUND(E19*1.03,0)</f>
        <v>0</v>
      </c>
      <c r="G19" s="67">
        <f t="shared" ref="G19" si="15">ROUND(F19*1.03,0)</f>
        <v>0</v>
      </c>
      <c r="H19" s="67">
        <f t="shared" ref="H19" si="16">ROUND(G19*1.03,0)</f>
        <v>0</v>
      </c>
      <c r="I19" s="72">
        <f t="shared" ref="I19:I20" si="17">SUM(D19:H19)</f>
        <v>0</v>
      </c>
    </row>
    <row r="20" spans="1:9" s="1" customFormat="1" ht="15" x14ac:dyDescent="0.25">
      <c r="A20" s="66" t="s">
        <v>48</v>
      </c>
      <c r="C20" s="15">
        <v>0.11600000000000001</v>
      </c>
      <c r="D20" s="72">
        <f>ROUND(D19*$C$20,0)</f>
        <v>0</v>
      </c>
      <c r="E20" s="72">
        <f>ROUND(E19*$C$20,0)</f>
        <v>0</v>
      </c>
      <c r="F20" s="72">
        <f>ROUND(F19*$C$20,0)</f>
        <v>0</v>
      </c>
      <c r="G20" s="72">
        <f>ROUND(G19*$C$20,0)</f>
        <v>0</v>
      </c>
      <c r="H20" s="72">
        <f>ROUND(H19*$C$20,0)</f>
        <v>0</v>
      </c>
      <c r="I20" s="72">
        <f t="shared" si="17"/>
        <v>0</v>
      </c>
    </row>
    <row r="21" spans="1:9" s="1" customFormat="1" ht="15" x14ac:dyDescent="0.25">
      <c r="A21" s="66" t="s">
        <v>53</v>
      </c>
      <c r="B21" s="84">
        <v>0</v>
      </c>
      <c r="C21" s="91">
        <v>14</v>
      </c>
      <c r="D21" s="67">
        <f>B21*C21</f>
        <v>0</v>
      </c>
      <c r="E21" s="67">
        <f>ROUND(D21*1.03,0)</f>
        <v>0</v>
      </c>
      <c r="F21" s="67">
        <f>ROUND(E21*1.03,0)</f>
        <v>0</v>
      </c>
      <c r="G21" s="67">
        <f t="shared" si="0"/>
        <v>0</v>
      </c>
      <c r="H21" s="67">
        <f t="shared" si="0"/>
        <v>0</v>
      </c>
      <c r="I21" s="72">
        <f t="shared" si="1"/>
        <v>0</v>
      </c>
    </row>
    <row r="22" spans="1:9" s="1" customFormat="1" ht="15" x14ac:dyDescent="0.25">
      <c r="A22" s="66" t="s">
        <v>48</v>
      </c>
      <c r="C22" s="15">
        <v>4.2000000000000003E-2</v>
      </c>
      <c r="D22" s="72">
        <f>ROUND(D21*$C$22,0)</f>
        <v>0</v>
      </c>
      <c r="E22" s="72">
        <f>ROUND(E21*$C$22,0)</f>
        <v>0</v>
      </c>
      <c r="F22" s="72">
        <f>ROUND(F21*$C$22,0)</f>
        <v>0</v>
      </c>
      <c r="G22" s="72">
        <f>ROUND(G21*$C$22,0)</f>
        <v>0</v>
      </c>
      <c r="H22" s="72">
        <f>ROUND(H21*$C$22,0)</f>
        <v>0</v>
      </c>
      <c r="I22" s="72">
        <f>SUM(D22:H22)</f>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1"/>
        <v>0</v>
      </c>
    </row>
    <row r="24" spans="1:9" s="1" customFormat="1" ht="15" x14ac:dyDescent="0.25">
      <c r="A24" s="66" t="s">
        <v>48</v>
      </c>
      <c r="C24" s="15">
        <v>0.01</v>
      </c>
      <c r="D24" s="72">
        <f>ROUND(D23*$C$24,0)</f>
        <v>0</v>
      </c>
      <c r="E24" s="72">
        <f>ROUND(E23*$C$24,0)</f>
        <v>0</v>
      </c>
      <c r="F24" s="72">
        <f>ROUND(F23*$C$24,0)</f>
        <v>0</v>
      </c>
      <c r="G24" s="72">
        <f>ROUND(G23*$C$24,0)</f>
        <v>0</v>
      </c>
      <c r="H24" s="72">
        <f>ROUND(H23*$C$24,0)</f>
        <v>0</v>
      </c>
      <c r="I24" s="72">
        <f t="shared" si="1"/>
        <v>0</v>
      </c>
    </row>
    <row r="25" spans="1:9" s="1" customFormat="1" ht="15" x14ac:dyDescent="0.25">
      <c r="A25" s="66" t="s">
        <v>57</v>
      </c>
      <c r="B25" s="1" t="s">
        <v>58</v>
      </c>
      <c r="D25" s="92">
        <v>0</v>
      </c>
      <c r="E25" s="92">
        <v>0</v>
      </c>
      <c r="F25" s="92">
        <v>0</v>
      </c>
      <c r="G25" s="92">
        <v>0</v>
      </c>
      <c r="H25" s="92">
        <v>0</v>
      </c>
      <c r="I25" s="72">
        <f t="shared" si="1"/>
        <v>0</v>
      </c>
    </row>
    <row r="26" spans="1:9" s="1" customFormat="1" ht="15" x14ac:dyDescent="0.25">
      <c r="A26" s="66" t="s">
        <v>59</v>
      </c>
      <c r="D26" s="92">
        <v>0</v>
      </c>
      <c r="E26" s="92">
        <v>0</v>
      </c>
      <c r="F26" s="92">
        <v>0</v>
      </c>
      <c r="G26" s="92">
        <v>0</v>
      </c>
      <c r="H26" s="92">
        <v>0</v>
      </c>
      <c r="I26" s="72">
        <f t="shared" si="1"/>
        <v>0</v>
      </c>
    </row>
    <row r="27" spans="1:9" s="1" customFormat="1" ht="15" x14ac:dyDescent="0.25">
      <c r="A27" s="66" t="s">
        <v>60</v>
      </c>
      <c r="D27" s="92">
        <v>0</v>
      </c>
      <c r="E27" s="92">
        <v>0</v>
      </c>
      <c r="F27" s="92">
        <v>0</v>
      </c>
      <c r="G27" s="92">
        <v>0</v>
      </c>
      <c r="H27" s="92">
        <v>0</v>
      </c>
      <c r="I27" s="72">
        <f t="shared" si="1"/>
        <v>0</v>
      </c>
    </row>
    <row r="28" spans="1:9" s="1" customFormat="1" ht="15" x14ac:dyDescent="0.25">
      <c r="A28" s="66" t="s">
        <v>125</v>
      </c>
      <c r="B28" s="1" t="s">
        <v>58</v>
      </c>
      <c r="C28" s="16">
        <v>19124</v>
      </c>
      <c r="D28" s="67">
        <f>(C28/12)*B17</f>
        <v>0</v>
      </c>
      <c r="E28" s="67">
        <f t="shared" ref="E28:H29" si="18">ROUND(D28*1.05,0)</f>
        <v>0</v>
      </c>
      <c r="F28" s="67">
        <f t="shared" si="18"/>
        <v>0</v>
      </c>
      <c r="G28" s="67">
        <f t="shared" si="18"/>
        <v>0</v>
      </c>
      <c r="H28" s="67">
        <f t="shared" si="18"/>
        <v>0</v>
      </c>
      <c r="I28" s="72">
        <f t="shared" si="1"/>
        <v>0</v>
      </c>
    </row>
    <row r="29" spans="1:9" s="1" customFormat="1" ht="15" x14ac:dyDescent="0.25">
      <c r="A29" s="66" t="s">
        <v>125</v>
      </c>
      <c r="B29" s="1" t="s">
        <v>58</v>
      </c>
      <c r="C29" s="16">
        <v>19124</v>
      </c>
      <c r="D29" s="67">
        <f>(C29/12)*B19</f>
        <v>0</v>
      </c>
      <c r="E29" s="67">
        <f t="shared" si="18"/>
        <v>0</v>
      </c>
      <c r="F29" s="67">
        <f t="shared" si="18"/>
        <v>0</v>
      </c>
      <c r="G29" s="67">
        <f t="shared" si="18"/>
        <v>0</v>
      </c>
      <c r="H29" s="67">
        <f t="shared" si="18"/>
        <v>0</v>
      </c>
      <c r="I29" s="72">
        <f t="shared" ref="I29" si="19">SUM(D29:H29)</f>
        <v>0</v>
      </c>
    </row>
    <row r="30" spans="1:9" s="1" customFormat="1" ht="15" x14ac:dyDescent="0.25">
      <c r="A30" s="1" t="s">
        <v>62</v>
      </c>
      <c r="B30" s="66" t="s">
        <v>58</v>
      </c>
      <c r="C30" s="66"/>
      <c r="D30" s="92">
        <v>0</v>
      </c>
      <c r="E30" s="92">
        <v>0</v>
      </c>
      <c r="F30" s="92">
        <v>0</v>
      </c>
      <c r="G30" s="92">
        <v>0</v>
      </c>
      <c r="H30" s="92">
        <v>0</v>
      </c>
      <c r="I30" s="72">
        <f t="shared" si="1"/>
        <v>0</v>
      </c>
    </row>
    <row r="31" spans="1:9" s="1" customFormat="1" ht="15" x14ac:dyDescent="0.25">
      <c r="A31" s="1" t="s">
        <v>64</v>
      </c>
      <c r="D31" s="92">
        <v>0</v>
      </c>
      <c r="E31" s="92">
        <v>0</v>
      </c>
      <c r="F31" s="92">
        <v>0</v>
      </c>
      <c r="G31" s="92">
        <v>0</v>
      </c>
      <c r="H31" s="92">
        <v>0</v>
      </c>
      <c r="I31" s="72">
        <f t="shared" si="1"/>
        <v>0</v>
      </c>
    </row>
    <row r="32" spans="1:9" s="1" customFormat="1" ht="15" x14ac:dyDescent="0.25">
      <c r="A32" s="66" t="s">
        <v>65</v>
      </c>
      <c r="D32" s="92">
        <v>0</v>
      </c>
      <c r="E32" s="92">
        <v>0</v>
      </c>
      <c r="F32" s="92">
        <v>0</v>
      </c>
      <c r="G32" s="92">
        <v>0</v>
      </c>
      <c r="H32" s="92">
        <v>0</v>
      </c>
      <c r="I32" s="72">
        <f t="shared" si="1"/>
        <v>0</v>
      </c>
    </row>
    <row r="33" spans="1:9" s="1" customFormat="1" ht="15" x14ac:dyDescent="0.25">
      <c r="A33" s="66" t="s">
        <v>66</v>
      </c>
      <c r="D33" s="92">
        <v>0</v>
      </c>
      <c r="E33" s="92">
        <v>0</v>
      </c>
      <c r="F33" s="92">
        <v>0</v>
      </c>
      <c r="G33" s="92">
        <v>0</v>
      </c>
      <c r="H33" s="92">
        <v>0</v>
      </c>
      <c r="I33" s="72">
        <f t="shared" si="1"/>
        <v>0</v>
      </c>
    </row>
    <row r="34" spans="1:9" s="1" customFormat="1" ht="15" x14ac:dyDescent="0.25">
      <c r="A34" s="1" t="s">
        <v>67</v>
      </c>
      <c r="D34" s="92">
        <v>0</v>
      </c>
      <c r="E34" s="92">
        <v>0</v>
      </c>
      <c r="F34" s="92">
        <v>0</v>
      </c>
      <c r="G34" s="92">
        <v>0</v>
      </c>
      <c r="H34" s="92">
        <v>0</v>
      </c>
      <c r="I34" s="72">
        <f t="shared" si="1"/>
        <v>0</v>
      </c>
    </row>
    <row r="35" spans="1:9" s="1" customFormat="1" ht="15" x14ac:dyDescent="0.25">
      <c r="A35" s="1" t="s">
        <v>68</v>
      </c>
      <c r="D35" s="92">
        <v>0</v>
      </c>
      <c r="E35" s="92">
        <v>0</v>
      </c>
      <c r="F35" s="92">
        <v>0</v>
      </c>
      <c r="G35" s="92">
        <v>0</v>
      </c>
      <c r="H35" s="92">
        <v>0</v>
      </c>
      <c r="I35" s="72">
        <f t="shared" si="1"/>
        <v>0</v>
      </c>
    </row>
    <row r="36" spans="1:9" s="1" customFormat="1" ht="15" x14ac:dyDescent="0.25">
      <c r="A36" s="1" t="s">
        <v>68</v>
      </c>
      <c r="D36" s="92">
        <v>0</v>
      </c>
      <c r="E36" s="92">
        <v>0</v>
      </c>
      <c r="F36" s="92">
        <v>0</v>
      </c>
      <c r="G36" s="92">
        <v>0</v>
      </c>
      <c r="H36" s="92">
        <v>0</v>
      </c>
      <c r="I36" s="72">
        <f t="shared" ref="I36:I37" si="20">SUM(D36:H36)</f>
        <v>0</v>
      </c>
    </row>
    <row r="37" spans="1:9" s="1" customFormat="1" ht="15" x14ac:dyDescent="0.25">
      <c r="A37" s="1" t="s">
        <v>68</v>
      </c>
      <c r="D37" s="92">
        <v>0</v>
      </c>
      <c r="E37" s="92">
        <v>0</v>
      </c>
      <c r="F37" s="92">
        <v>0</v>
      </c>
      <c r="G37" s="92">
        <v>0</v>
      </c>
      <c r="H37" s="92">
        <v>0</v>
      </c>
      <c r="I37" s="72">
        <f t="shared" si="20"/>
        <v>0</v>
      </c>
    </row>
    <row r="38" spans="1:9" s="1" customFormat="1" ht="15" x14ac:dyDescent="0.25">
      <c r="A38" s="66" t="s">
        <v>104</v>
      </c>
      <c r="D38" s="92">
        <v>0</v>
      </c>
      <c r="E38" s="92">
        <v>0</v>
      </c>
      <c r="F38" s="92">
        <v>0</v>
      </c>
      <c r="G38" s="92">
        <v>0</v>
      </c>
      <c r="H38" s="92">
        <v>0</v>
      </c>
      <c r="I38" s="72">
        <f t="shared" si="1"/>
        <v>0</v>
      </c>
    </row>
    <row r="39" spans="1:9" s="1" customFormat="1" ht="15" x14ac:dyDescent="0.25">
      <c r="A39" s="9"/>
      <c r="D39" s="67"/>
      <c r="E39" s="67"/>
      <c r="F39" s="67"/>
      <c r="G39" s="67"/>
      <c r="H39" s="67"/>
      <c r="I39" s="72"/>
    </row>
    <row r="40" spans="1:9" s="1" customFormat="1" ht="15" x14ac:dyDescent="0.25">
      <c r="A40" s="9" t="s">
        <v>72</v>
      </c>
      <c r="D40" s="67"/>
      <c r="E40" s="67"/>
      <c r="F40" s="67"/>
      <c r="G40" s="67"/>
      <c r="H40" s="67"/>
      <c r="I40" s="72"/>
    </row>
    <row r="41" spans="1:9" s="1" customFormat="1" ht="15" x14ac:dyDescent="0.25">
      <c r="A41" s="4" t="s">
        <v>73</v>
      </c>
      <c r="B41" s="4"/>
      <c r="C41" s="4"/>
      <c r="D41" s="75">
        <f>SUM(D3:D40)</f>
        <v>0</v>
      </c>
      <c r="E41" s="75">
        <f>SUM(E3:E40)</f>
        <v>0</v>
      </c>
      <c r="F41" s="75">
        <f>SUM(F3:F40)</f>
        <v>0</v>
      </c>
      <c r="G41" s="75">
        <f>SUM(G3:G40)</f>
        <v>0</v>
      </c>
      <c r="H41" s="75">
        <f>SUM(H3:H40)</f>
        <v>0</v>
      </c>
      <c r="I41" s="75">
        <f>SUM(D41:H41)</f>
        <v>0</v>
      </c>
    </row>
    <row r="42" spans="1:9" s="1" customFormat="1" ht="15" x14ac:dyDescent="0.25">
      <c r="A42" s="4" t="s">
        <v>74</v>
      </c>
      <c r="B42" s="4"/>
      <c r="C42" s="4"/>
      <c r="D42" s="75">
        <f>SUM(D3:D38)-D25-D28-D29-D30</f>
        <v>0</v>
      </c>
      <c r="E42" s="75">
        <f t="shared" ref="E42:H42" si="21">SUM(E3:E38)-E25-E28-E29-E30</f>
        <v>0</v>
      </c>
      <c r="F42" s="75">
        <f t="shared" si="21"/>
        <v>0</v>
      </c>
      <c r="G42" s="75">
        <f t="shared" si="21"/>
        <v>0</v>
      </c>
      <c r="H42" s="75">
        <f t="shared" si="21"/>
        <v>0</v>
      </c>
      <c r="I42" s="75">
        <f>SUM(D42:H42)</f>
        <v>0</v>
      </c>
    </row>
    <row r="43" spans="1:9" s="1" customFormat="1" ht="15" x14ac:dyDescent="0.25">
      <c r="A43" s="1" t="s">
        <v>114</v>
      </c>
      <c r="B43" s="5">
        <f>'UF PI'!B55</f>
        <v>0.34100000000000003</v>
      </c>
      <c r="C43" s="5"/>
      <c r="D43" s="72">
        <f>D42*$B$43</f>
        <v>0</v>
      </c>
      <c r="E43" s="72">
        <f t="shared" ref="E43:H43" si="22">E42*$B$43</f>
        <v>0</v>
      </c>
      <c r="F43" s="72">
        <f t="shared" si="22"/>
        <v>0</v>
      </c>
      <c r="G43" s="72">
        <f t="shared" si="22"/>
        <v>0</v>
      </c>
      <c r="H43" s="72">
        <f t="shared" si="22"/>
        <v>0</v>
      </c>
      <c r="I43" s="72">
        <f>SUM(D43:H43)</f>
        <v>0</v>
      </c>
    </row>
    <row r="44" spans="1:9" s="1" customFormat="1" thickBot="1" x14ac:dyDescent="0.3">
      <c r="A44" s="6" t="s">
        <v>23</v>
      </c>
      <c r="B44" s="6"/>
      <c r="C44" s="6"/>
      <c r="D44" s="76">
        <f>D41+D43</f>
        <v>0</v>
      </c>
      <c r="E44" s="76">
        <f>E41+E43</f>
        <v>0</v>
      </c>
      <c r="F44" s="76">
        <f>F41+F43</f>
        <v>0</v>
      </c>
      <c r="G44" s="76">
        <f>G41+G43</f>
        <v>0</v>
      </c>
      <c r="H44" s="76">
        <f>H41+H43</f>
        <v>0</v>
      </c>
      <c r="I44" s="76">
        <f>SUM(D44:H44)</f>
        <v>0</v>
      </c>
    </row>
    <row r="45" spans="1:9" s="1" customFormat="1" thickTop="1" x14ac:dyDescent="0.25">
      <c r="A45" s="9"/>
      <c r="D45" s="67"/>
      <c r="E45" s="67"/>
      <c r="F45" s="67"/>
      <c r="G45" s="67"/>
      <c r="H45" s="67"/>
      <c r="I45" s="67"/>
    </row>
    <row r="46" spans="1:9" s="1" customFormat="1" ht="15" x14ac:dyDescent="0.25">
      <c r="A46" s="9" t="s">
        <v>115</v>
      </c>
      <c r="C46" s="72"/>
      <c r="D46" s="72"/>
      <c r="E46" s="72"/>
      <c r="F46" s="72"/>
      <c r="G46" s="72"/>
      <c r="H46" s="72"/>
    </row>
    <row r="47" spans="1:9" s="1" customFormat="1" ht="15" x14ac:dyDescent="0.25">
      <c r="A47" s="12"/>
      <c r="B47" s="12">
        <f>'UF PI'!B59</f>
        <v>0.42857000000000001</v>
      </c>
      <c r="C47" s="12"/>
      <c r="D47" s="75">
        <f>D41*$B$47</f>
        <v>0</v>
      </c>
      <c r="E47" s="75">
        <f t="shared" ref="E47:H47" si="23">E41*$B$47</f>
        <v>0</v>
      </c>
      <c r="F47" s="75">
        <f t="shared" si="23"/>
        <v>0</v>
      </c>
      <c r="G47" s="75">
        <f t="shared" si="23"/>
        <v>0</v>
      </c>
      <c r="H47" s="75">
        <f t="shared" si="23"/>
        <v>0</v>
      </c>
      <c r="I47" s="75">
        <f>SUM(D47:H47)</f>
        <v>0</v>
      </c>
    </row>
    <row r="48" spans="1:9" s="1" customFormat="1" ht="15.75" customHeight="1" thickBot="1" x14ac:dyDescent="0.3">
      <c r="A48" s="6" t="s">
        <v>23</v>
      </c>
      <c r="B48" s="6"/>
      <c r="C48" s="6"/>
      <c r="D48" s="76">
        <f>D41+D47</f>
        <v>0</v>
      </c>
      <c r="E48" s="76">
        <f>E41+E47</f>
        <v>0</v>
      </c>
      <c r="F48" s="76">
        <f>F41+F47</f>
        <v>0</v>
      </c>
      <c r="G48" s="76">
        <f>G41+G47</f>
        <v>0</v>
      </c>
      <c r="H48" s="76">
        <f>H41+H47</f>
        <v>0</v>
      </c>
      <c r="I48" s="76">
        <f>SUM(D48:H48)</f>
        <v>0</v>
      </c>
    </row>
    <row r="49" spans="1:12" ht="16.5" thickTop="1" x14ac:dyDescent="0.25"/>
    <row r="51" spans="1:12" s="1" customFormat="1" ht="15.75" customHeight="1" x14ac:dyDescent="0.25">
      <c r="A51" s="9" t="s">
        <v>126</v>
      </c>
      <c r="C51" s="72"/>
      <c r="D51" s="72"/>
      <c r="E51" s="72"/>
      <c r="F51" s="72"/>
      <c r="G51" s="72"/>
      <c r="H51" s="72"/>
    </row>
    <row r="52" spans="1:12" hidden="1" x14ac:dyDescent="0.25">
      <c r="A52" s="23" t="s">
        <v>117</v>
      </c>
      <c r="B52" s="23"/>
      <c r="C52" s="23"/>
      <c r="D52" s="23"/>
      <c r="E52" s="23"/>
      <c r="F52" s="23"/>
      <c r="G52" s="23"/>
      <c r="H52" s="23"/>
      <c r="I52" s="23"/>
      <c r="J52" s="23"/>
      <c r="K52" s="24"/>
      <c r="L52" s="24"/>
    </row>
    <row r="53" spans="1:12" hidden="1" x14ac:dyDescent="0.25">
      <c r="A53" s="9"/>
      <c r="B53" s="95" t="s">
        <v>90</v>
      </c>
      <c r="C53" s="96" t="s">
        <v>91</v>
      </c>
      <c r="D53" s="67"/>
      <c r="E53" s="67"/>
      <c r="F53" s="20"/>
      <c r="G53" s="67"/>
      <c r="H53" s="67"/>
      <c r="I53" s="67"/>
    </row>
    <row r="54" spans="1:12" ht="16.5" hidden="1" thickBot="1" x14ac:dyDescent="0.3">
      <c r="A54" s="70" t="s">
        <v>92</v>
      </c>
      <c r="B54" s="70"/>
      <c r="C54" s="83" t="s">
        <v>93</v>
      </c>
      <c r="D54" s="71" t="s">
        <v>42</v>
      </c>
      <c r="E54" s="71" t="s">
        <v>43</v>
      </c>
      <c r="F54" s="71" t="s">
        <v>44</v>
      </c>
      <c r="G54" s="71" t="s">
        <v>45</v>
      </c>
      <c r="H54" s="71" t="s">
        <v>46</v>
      </c>
      <c r="I54" s="71" t="s">
        <v>23</v>
      </c>
      <c r="J54" s="94" t="s">
        <v>118</v>
      </c>
      <c r="K54" s="25"/>
      <c r="L54" s="25"/>
    </row>
    <row r="55" spans="1:12" hidden="1" x14ac:dyDescent="0.25">
      <c r="A55" s="66" t="s">
        <v>47</v>
      </c>
      <c r="B55" s="97">
        <v>0</v>
      </c>
      <c r="C55" s="98">
        <v>0</v>
      </c>
      <c r="D55" s="67">
        <f>(C55/12)*B55</f>
        <v>0</v>
      </c>
      <c r="E55" s="67">
        <f>ROUND(D55*1.03,0)</f>
        <v>0</v>
      </c>
      <c r="F55" s="67">
        <f t="shared" ref="F55:G55" si="24">ROUND(E55*1.03,0)</f>
        <v>0</v>
      </c>
      <c r="G55" s="67">
        <f t="shared" si="24"/>
        <v>0</v>
      </c>
      <c r="H55" s="67">
        <v>0</v>
      </c>
      <c r="I55" s="72">
        <f t="shared" ref="I55:I78" si="25">SUM(D55:H55)</f>
        <v>0</v>
      </c>
      <c r="J55" s="14"/>
      <c r="K55" s="14"/>
      <c r="L55" s="14"/>
    </row>
    <row r="56" spans="1:12" hidden="1" x14ac:dyDescent="0.25">
      <c r="A56" s="66" t="s">
        <v>48</v>
      </c>
      <c r="B56" s="1"/>
      <c r="C56" s="15">
        <v>0.30099999999999999</v>
      </c>
      <c r="D56" s="72">
        <f>ROUND(D55*$C$56,0)</f>
        <v>0</v>
      </c>
      <c r="E56" s="72">
        <f t="shared" ref="E56:H56" si="26">ROUND(E55*$C$56,0)</f>
        <v>0</v>
      </c>
      <c r="F56" s="72">
        <f t="shared" si="26"/>
        <v>0</v>
      </c>
      <c r="G56" s="72">
        <f t="shared" si="26"/>
        <v>0</v>
      </c>
      <c r="H56" s="72">
        <f t="shared" si="26"/>
        <v>0</v>
      </c>
      <c r="I56" s="72">
        <f t="shared" si="25"/>
        <v>0</v>
      </c>
    </row>
    <row r="57" spans="1:12" hidden="1" x14ac:dyDescent="0.25">
      <c r="A57" s="66" t="s">
        <v>49</v>
      </c>
      <c r="B57" s="97">
        <v>0</v>
      </c>
      <c r="C57" s="98">
        <v>58656</v>
      </c>
      <c r="D57" s="67">
        <f>(C57/12)*B57</f>
        <v>0</v>
      </c>
      <c r="E57" s="67">
        <f>ROUND(D57*1.03,0)</f>
        <v>0</v>
      </c>
      <c r="F57" s="67">
        <f t="shared" ref="F57:G57" si="27">ROUND(E57*1.03,0)</f>
        <v>0</v>
      </c>
      <c r="G57" s="67">
        <f t="shared" si="27"/>
        <v>0</v>
      </c>
      <c r="H57" s="67">
        <v>0</v>
      </c>
      <c r="I57" s="72">
        <f t="shared" si="25"/>
        <v>0</v>
      </c>
      <c r="J57" s="14"/>
      <c r="K57" s="14"/>
      <c r="L57" s="14"/>
    </row>
    <row r="58" spans="1:12" hidden="1" x14ac:dyDescent="0.25">
      <c r="A58" s="66" t="s">
        <v>48</v>
      </c>
      <c r="B58" s="1"/>
      <c r="C58" s="15">
        <v>0.377</v>
      </c>
      <c r="D58" s="72">
        <f>ROUND(D57*$C$58,0)</f>
        <v>0</v>
      </c>
      <c r="E58" s="72">
        <f t="shared" ref="E58:H58" si="28">ROUND(E57*$C$58,0)</f>
        <v>0</v>
      </c>
      <c r="F58" s="72">
        <f t="shared" si="28"/>
        <v>0</v>
      </c>
      <c r="G58" s="72">
        <f t="shared" si="28"/>
        <v>0</v>
      </c>
      <c r="H58" s="72">
        <f t="shared" si="28"/>
        <v>0</v>
      </c>
      <c r="I58" s="72">
        <f t="shared" si="25"/>
        <v>0</v>
      </c>
    </row>
    <row r="59" spans="1:12" hidden="1" x14ac:dyDescent="0.25">
      <c r="A59" s="66" t="s">
        <v>119</v>
      </c>
      <c r="B59" s="97">
        <v>0</v>
      </c>
      <c r="C59" s="98">
        <v>31320</v>
      </c>
      <c r="D59" s="67">
        <f>(C59/12)*B59</f>
        <v>0</v>
      </c>
      <c r="E59" s="67">
        <f>ROUND(D59*1.03,0)</f>
        <v>0</v>
      </c>
      <c r="F59" s="67">
        <f t="shared" ref="F59:H59" si="29">ROUND(E59*1.03,0)</f>
        <v>0</v>
      </c>
      <c r="G59" s="67">
        <f t="shared" si="29"/>
        <v>0</v>
      </c>
      <c r="H59" s="67">
        <f t="shared" si="29"/>
        <v>0</v>
      </c>
      <c r="I59" s="72">
        <f t="shared" si="25"/>
        <v>0</v>
      </c>
      <c r="J59" s="14"/>
      <c r="K59" s="14"/>
      <c r="L59" s="14"/>
    </row>
    <row r="60" spans="1:12" hidden="1" x14ac:dyDescent="0.25">
      <c r="A60" s="66" t="s">
        <v>48</v>
      </c>
      <c r="B60" s="1"/>
      <c r="C60" s="15">
        <v>0.50600000000000001</v>
      </c>
      <c r="D60" s="72">
        <f>ROUND(D59*$C$60,0)</f>
        <v>0</v>
      </c>
      <c r="E60" s="72">
        <f t="shared" ref="E60:H60" si="30">ROUND(E59*$C$60,0)</f>
        <v>0</v>
      </c>
      <c r="F60" s="72">
        <f t="shared" si="30"/>
        <v>0</v>
      </c>
      <c r="G60" s="72">
        <f t="shared" si="30"/>
        <v>0</v>
      </c>
      <c r="H60" s="72">
        <f t="shared" si="30"/>
        <v>0</v>
      </c>
      <c r="I60" s="72">
        <f t="shared" si="25"/>
        <v>0</v>
      </c>
      <c r="J60" s="18"/>
    </row>
    <row r="61" spans="1:12" hidden="1" x14ac:dyDescent="0.25">
      <c r="A61" s="66" t="s">
        <v>51</v>
      </c>
      <c r="B61" s="97">
        <v>0</v>
      </c>
      <c r="C61" s="98">
        <v>58656</v>
      </c>
      <c r="D61" s="67">
        <f>(C61/12)*B61</f>
        <v>0</v>
      </c>
      <c r="E61" s="67">
        <f>ROUND(D61*1.03,0)</f>
        <v>0</v>
      </c>
      <c r="F61" s="67">
        <f t="shared" ref="F61:H61" si="31">ROUND(E61*1.03,0)</f>
        <v>0</v>
      </c>
      <c r="G61" s="67">
        <f t="shared" si="31"/>
        <v>0</v>
      </c>
      <c r="H61" s="67">
        <f t="shared" si="31"/>
        <v>0</v>
      </c>
      <c r="I61" s="72">
        <f t="shared" si="25"/>
        <v>0</v>
      </c>
      <c r="J61" s="14"/>
      <c r="K61" s="14"/>
      <c r="L61" s="14"/>
    </row>
    <row r="62" spans="1:12" hidden="1" x14ac:dyDescent="0.25">
      <c r="A62" s="66" t="s">
        <v>48</v>
      </c>
      <c r="B62" s="1"/>
      <c r="C62" s="15">
        <v>0.11600000000000001</v>
      </c>
      <c r="D62" s="72">
        <f>ROUND(D61*$C$62,0)</f>
        <v>0</v>
      </c>
      <c r="E62" s="72">
        <f t="shared" ref="E62:H62" si="32">ROUND(E61*$C$62,0)</f>
        <v>0</v>
      </c>
      <c r="F62" s="72">
        <f t="shared" si="32"/>
        <v>0</v>
      </c>
      <c r="G62" s="72">
        <f t="shared" si="32"/>
        <v>0</v>
      </c>
      <c r="H62" s="72">
        <f t="shared" si="32"/>
        <v>0</v>
      </c>
      <c r="I62" s="72">
        <f t="shared" si="25"/>
        <v>0</v>
      </c>
    </row>
    <row r="63" spans="1:12" hidden="1" x14ac:dyDescent="0.25">
      <c r="A63" s="66" t="s">
        <v>52</v>
      </c>
      <c r="B63" s="97">
        <v>0</v>
      </c>
      <c r="C63" s="98">
        <v>22754</v>
      </c>
      <c r="D63" s="67">
        <f>(C63/12)*B63</f>
        <v>0</v>
      </c>
      <c r="E63" s="67">
        <f>ROUND(D63*1.03,0)</f>
        <v>0</v>
      </c>
      <c r="F63" s="67">
        <f t="shared" ref="F63:G63" si="33">ROUND(E63*1.03,0)</f>
        <v>0</v>
      </c>
      <c r="G63" s="67">
        <f t="shared" si="33"/>
        <v>0</v>
      </c>
      <c r="H63" s="67">
        <v>0</v>
      </c>
      <c r="I63" s="72">
        <f t="shared" si="25"/>
        <v>0</v>
      </c>
      <c r="J63" s="14"/>
      <c r="K63" s="14"/>
      <c r="L63" s="14"/>
    </row>
    <row r="64" spans="1:12" hidden="1" x14ac:dyDescent="0.25">
      <c r="A64" s="66" t="s">
        <v>48</v>
      </c>
      <c r="B64" s="1"/>
      <c r="C64" s="15">
        <v>0.11600000000000001</v>
      </c>
      <c r="D64" s="72">
        <f>ROUND(D63*$C$64,0)</f>
        <v>0</v>
      </c>
      <c r="E64" s="72">
        <f t="shared" ref="E64:H64" si="34">ROUND(E63*$C$64,0)</f>
        <v>0</v>
      </c>
      <c r="F64" s="72">
        <f t="shared" si="34"/>
        <v>0</v>
      </c>
      <c r="G64" s="72">
        <f t="shared" si="34"/>
        <v>0</v>
      </c>
      <c r="H64" s="72">
        <f t="shared" si="34"/>
        <v>0</v>
      </c>
      <c r="I64" s="72">
        <f t="shared" si="25"/>
        <v>0</v>
      </c>
    </row>
    <row r="65" spans="1:12" hidden="1" x14ac:dyDescent="0.25">
      <c r="A65" s="66" t="s">
        <v>53</v>
      </c>
      <c r="B65" s="97">
        <v>0</v>
      </c>
      <c r="C65" s="99">
        <v>13</v>
      </c>
      <c r="D65" s="67">
        <f>B65*C65</f>
        <v>0</v>
      </c>
      <c r="E65" s="67">
        <f>ROUND(D65*1.03,0)</f>
        <v>0</v>
      </c>
      <c r="F65" s="67">
        <f>ROUND(E65*1.03,0)</f>
        <v>0</v>
      </c>
      <c r="G65" s="67">
        <f>ROUND(F65*1.03,0)</f>
        <v>0</v>
      </c>
      <c r="H65" s="67">
        <f>ROUND(G65*1.03,0)</f>
        <v>0</v>
      </c>
      <c r="I65" s="72">
        <f t="shared" si="25"/>
        <v>0</v>
      </c>
      <c r="J65" s="14"/>
      <c r="K65" s="14"/>
      <c r="L65" s="14"/>
    </row>
    <row r="66" spans="1:12" hidden="1" x14ac:dyDescent="0.25">
      <c r="A66" s="66" t="s">
        <v>48</v>
      </c>
      <c r="B66" s="1"/>
      <c r="C66" s="15">
        <v>4.2000000000000003E-2</v>
      </c>
      <c r="D66" s="72">
        <f>ROUND(D65*$C$66,0)</f>
        <v>0</v>
      </c>
      <c r="E66" s="72">
        <f t="shared" ref="E66:H66" si="35">ROUND(E65*$C$66,0)</f>
        <v>0</v>
      </c>
      <c r="F66" s="72">
        <f t="shared" si="35"/>
        <v>0</v>
      </c>
      <c r="G66" s="72">
        <f t="shared" si="35"/>
        <v>0</v>
      </c>
      <c r="H66" s="72">
        <f t="shared" si="35"/>
        <v>0</v>
      </c>
      <c r="I66" s="72">
        <f t="shared" si="25"/>
        <v>0</v>
      </c>
    </row>
    <row r="67" spans="1:12" hidden="1" x14ac:dyDescent="0.25">
      <c r="A67" s="66" t="s">
        <v>54</v>
      </c>
      <c r="B67" s="97">
        <v>0</v>
      </c>
      <c r="C67" s="99">
        <v>13</v>
      </c>
      <c r="D67" s="67">
        <f>B67*C67</f>
        <v>0</v>
      </c>
      <c r="E67" s="67">
        <f>ROUND(D67*1.03,0)</f>
        <v>0</v>
      </c>
      <c r="F67" s="67">
        <f>ROUND(E67*1.03,0)</f>
        <v>0</v>
      </c>
      <c r="G67" s="67">
        <f>ROUND(F67*1.03,0)</f>
        <v>0</v>
      </c>
      <c r="H67" s="67">
        <f>ROUND(G67*1.03,0)</f>
        <v>0</v>
      </c>
      <c r="I67" s="72">
        <f t="shared" si="25"/>
        <v>0</v>
      </c>
      <c r="J67" s="14"/>
      <c r="K67" s="14"/>
      <c r="L67" s="14"/>
    </row>
    <row r="68" spans="1:12" hidden="1" x14ac:dyDescent="0.25">
      <c r="A68" s="66" t="s">
        <v>48</v>
      </c>
      <c r="B68" s="1"/>
      <c r="C68" s="15">
        <v>0.01</v>
      </c>
      <c r="D68" s="72">
        <f>ROUND(D67*$C$68,0)</f>
        <v>0</v>
      </c>
      <c r="E68" s="72">
        <f t="shared" ref="E68:H68" si="36">ROUND(E67*$C$68,0)</f>
        <v>0</v>
      </c>
      <c r="F68" s="72">
        <f t="shared" si="36"/>
        <v>0</v>
      </c>
      <c r="G68" s="72">
        <f t="shared" si="36"/>
        <v>0</v>
      </c>
      <c r="H68" s="72">
        <f t="shared" si="36"/>
        <v>0</v>
      </c>
      <c r="I68" s="72">
        <f t="shared" si="25"/>
        <v>0</v>
      </c>
    </row>
    <row r="69" spans="1:12" hidden="1" x14ac:dyDescent="0.25">
      <c r="A69" s="66" t="s">
        <v>57</v>
      </c>
      <c r="B69" s="1" t="s">
        <v>58</v>
      </c>
      <c r="C69" s="1"/>
      <c r="D69" s="96">
        <v>0</v>
      </c>
      <c r="E69" s="96">
        <v>0</v>
      </c>
      <c r="F69" s="96">
        <v>0</v>
      </c>
      <c r="G69" s="96">
        <v>0</v>
      </c>
      <c r="H69" s="96">
        <v>0</v>
      </c>
      <c r="I69" s="72">
        <f t="shared" si="25"/>
        <v>0</v>
      </c>
      <c r="J69" s="14"/>
      <c r="K69" s="14"/>
      <c r="L69" s="14"/>
    </row>
    <row r="70" spans="1:12" hidden="1" x14ac:dyDescent="0.25">
      <c r="A70" s="66" t="s">
        <v>59</v>
      </c>
      <c r="B70" s="1"/>
      <c r="C70" s="1"/>
      <c r="D70" s="96">
        <v>0</v>
      </c>
      <c r="E70" s="96">
        <v>0</v>
      </c>
      <c r="F70" s="96">
        <v>0</v>
      </c>
      <c r="G70" s="96">
        <v>0</v>
      </c>
      <c r="H70" s="96">
        <v>0</v>
      </c>
      <c r="I70" s="72">
        <f t="shared" si="25"/>
        <v>0</v>
      </c>
      <c r="J70" s="14"/>
      <c r="K70" s="14"/>
      <c r="L70" s="14"/>
    </row>
    <row r="71" spans="1:12" hidden="1" x14ac:dyDescent="0.25">
      <c r="A71" s="66" t="s">
        <v>60</v>
      </c>
      <c r="B71" s="1"/>
      <c r="C71" s="1"/>
      <c r="D71" s="96">
        <v>0</v>
      </c>
      <c r="E71" s="96">
        <v>0</v>
      </c>
      <c r="F71" s="96">
        <v>0</v>
      </c>
      <c r="G71" s="96">
        <v>0</v>
      </c>
      <c r="H71" s="96">
        <v>0</v>
      </c>
      <c r="I71" s="72">
        <f t="shared" si="25"/>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25"/>
        <v>0</v>
      </c>
      <c r="J72" s="14"/>
      <c r="K72" s="14"/>
      <c r="L72" s="14"/>
    </row>
    <row r="73" spans="1:12" hidden="1" x14ac:dyDescent="0.25">
      <c r="A73" s="1" t="s">
        <v>62</v>
      </c>
      <c r="B73" s="66" t="s">
        <v>58</v>
      </c>
      <c r="C73" s="66"/>
      <c r="D73" s="96">
        <v>0</v>
      </c>
      <c r="E73" s="96">
        <v>0</v>
      </c>
      <c r="F73" s="96">
        <v>0</v>
      </c>
      <c r="G73" s="96">
        <v>0</v>
      </c>
      <c r="H73" s="96">
        <v>0</v>
      </c>
      <c r="I73" s="72">
        <f t="shared" si="25"/>
        <v>0</v>
      </c>
      <c r="J73" s="14"/>
      <c r="K73" s="14"/>
      <c r="L73" s="14"/>
    </row>
    <row r="74" spans="1:12" hidden="1" x14ac:dyDescent="0.25">
      <c r="A74" s="1" t="s">
        <v>64</v>
      </c>
      <c r="B74" s="1"/>
      <c r="C74" s="1"/>
      <c r="D74" s="96">
        <v>0</v>
      </c>
      <c r="E74" s="96">
        <v>0</v>
      </c>
      <c r="F74" s="96">
        <v>0</v>
      </c>
      <c r="G74" s="96">
        <v>0</v>
      </c>
      <c r="H74" s="96">
        <v>0</v>
      </c>
      <c r="I74" s="72">
        <f t="shared" si="25"/>
        <v>0</v>
      </c>
      <c r="J74" s="14"/>
      <c r="K74" s="14"/>
      <c r="L74" s="14"/>
    </row>
    <row r="75" spans="1:12" hidden="1" x14ac:dyDescent="0.25">
      <c r="A75" s="66" t="s">
        <v>65</v>
      </c>
      <c r="B75" s="1"/>
      <c r="C75" s="1"/>
      <c r="D75" s="96">
        <v>0</v>
      </c>
      <c r="E75" s="96">
        <v>0</v>
      </c>
      <c r="F75" s="96">
        <v>0</v>
      </c>
      <c r="G75" s="96">
        <v>0</v>
      </c>
      <c r="H75" s="96">
        <v>0</v>
      </c>
      <c r="I75" s="72">
        <f t="shared" si="25"/>
        <v>0</v>
      </c>
      <c r="J75" s="14"/>
      <c r="K75" s="14"/>
      <c r="L75" s="14"/>
    </row>
    <row r="76" spans="1:12" hidden="1" x14ac:dyDescent="0.25">
      <c r="A76" s="66" t="s">
        <v>66</v>
      </c>
      <c r="B76" s="1"/>
      <c r="C76" s="1"/>
      <c r="D76" s="96">
        <v>0</v>
      </c>
      <c r="E76" s="96">
        <v>0</v>
      </c>
      <c r="F76" s="96">
        <v>0</v>
      </c>
      <c r="G76" s="96">
        <v>0</v>
      </c>
      <c r="H76" s="96">
        <v>0</v>
      </c>
      <c r="I76" s="72">
        <f t="shared" si="25"/>
        <v>0</v>
      </c>
      <c r="J76" s="14"/>
      <c r="K76" s="14"/>
      <c r="L76" s="14"/>
    </row>
    <row r="77" spans="1:12" hidden="1" x14ac:dyDescent="0.25">
      <c r="A77" s="1" t="s">
        <v>67</v>
      </c>
      <c r="B77" s="1"/>
      <c r="C77" s="1"/>
      <c r="D77" s="96">
        <v>0</v>
      </c>
      <c r="E77" s="96">
        <v>0</v>
      </c>
      <c r="F77" s="96">
        <v>0</v>
      </c>
      <c r="G77" s="96">
        <v>0</v>
      </c>
      <c r="H77" s="96">
        <v>0</v>
      </c>
      <c r="I77" s="72">
        <f t="shared" si="25"/>
        <v>0</v>
      </c>
      <c r="J77" s="14"/>
      <c r="K77" s="14"/>
      <c r="L77" s="14"/>
    </row>
    <row r="78" spans="1:12" hidden="1" x14ac:dyDescent="0.25">
      <c r="A78" s="1" t="s">
        <v>68</v>
      </c>
      <c r="B78" s="1"/>
      <c r="C78" s="1"/>
      <c r="D78" s="96">
        <v>0</v>
      </c>
      <c r="E78" s="96">
        <v>0</v>
      </c>
      <c r="F78" s="96">
        <v>0</v>
      </c>
      <c r="G78" s="96">
        <v>0</v>
      </c>
      <c r="H78" s="96">
        <v>0</v>
      </c>
      <c r="I78" s="72">
        <f t="shared" si="25"/>
        <v>0</v>
      </c>
      <c r="J78" s="14"/>
      <c r="K78" s="14"/>
      <c r="L78" s="14"/>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37">SUM(E55:E79)-E69-E72-E73</f>
        <v>0</v>
      </c>
      <c r="F81" s="75">
        <f t="shared" si="37"/>
        <v>0</v>
      </c>
      <c r="G81" s="75">
        <f t="shared" si="37"/>
        <v>0</v>
      </c>
      <c r="H81" s="75">
        <f t="shared" si="37"/>
        <v>0</v>
      </c>
      <c r="I81" s="75">
        <f>SUM(D81:H81)</f>
        <v>0</v>
      </c>
    </row>
    <row r="82" spans="1:9" hidden="1" x14ac:dyDescent="0.25">
      <c r="A82" s="1" t="s">
        <v>114</v>
      </c>
      <c r="B82" s="5">
        <f>'UF PI'!B94</f>
        <v>0.34100000000000003</v>
      </c>
      <c r="C82" s="5"/>
      <c r="D82" s="72">
        <f>ROUND(D81*$B$82,0)</f>
        <v>0</v>
      </c>
      <c r="E82" s="72">
        <f t="shared" ref="E82:H82" si="38">ROUND(E81*$B$82,0)</f>
        <v>0</v>
      </c>
      <c r="F82" s="72">
        <f t="shared" si="38"/>
        <v>0</v>
      </c>
      <c r="G82" s="72">
        <f t="shared" si="38"/>
        <v>0</v>
      </c>
      <c r="H82" s="72">
        <f t="shared" si="38"/>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39">SUM(D85:H85)</f>
        <v>0</v>
      </c>
    </row>
    <row r="86" spans="1:9" hidden="1" x14ac:dyDescent="0.25">
      <c r="A86" s="66" t="s">
        <v>122</v>
      </c>
      <c r="B86" s="1"/>
      <c r="C86" s="1"/>
      <c r="D86" s="67">
        <v>0</v>
      </c>
      <c r="E86" s="67">
        <v>0</v>
      </c>
      <c r="F86" s="67">
        <v>0</v>
      </c>
      <c r="G86" s="67">
        <v>0</v>
      </c>
      <c r="H86" s="67">
        <v>0</v>
      </c>
      <c r="I86" s="67">
        <f t="shared" si="39"/>
        <v>0</v>
      </c>
    </row>
    <row r="87" spans="1:9" ht="16.5" hidden="1" thickBot="1" x14ac:dyDescent="0.3">
      <c r="A87" s="26"/>
      <c r="B87" s="26"/>
      <c r="C87" s="26"/>
      <c r="D87" s="27">
        <f>D83+D85+D86</f>
        <v>0</v>
      </c>
      <c r="E87" s="27">
        <f t="shared" ref="E87:H87" si="40">E83+E85+E86</f>
        <v>0</v>
      </c>
      <c r="F87" s="27">
        <f t="shared" si="40"/>
        <v>0</v>
      </c>
      <c r="G87" s="27">
        <f t="shared" si="40"/>
        <v>0</v>
      </c>
      <c r="H87" s="27">
        <f t="shared" si="40"/>
        <v>0</v>
      </c>
      <c r="I87" s="76">
        <f t="shared" si="39"/>
        <v>0</v>
      </c>
    </row>
  </sheetData>
  <sheetProtection deleteColumns="0" selectLockedCells="1"/>
  <mergeCells count="1">
    <mergeCell ref="K4:M4"/>
  </mergeCells>
  <pageMargins left="0.25" right="0.25" top="0.75" bottom="0.75" header="0.3" footer="0.3"/>
  <pageSetup scale="65" fitToHeight="0" orientation="portrait" r:id="rId1"/>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87"/>
  <sheetViews>
    <sheetView topLeftCell="A11" zoomScaleNormal="100" workbookViewId="0">
      <selection activeCell="C19" sqref="C19"/>
    </sheetView>
  </sheetViews>
  <sheetFormatPr defaultColWidth="8.875" defaultRowHeight="15.75" x14ac:dyDescent="0.25"/>
  <cols>
    <col min="1" max="1" width="29.375" style="10" customWidth="1"/>
    <col min="2" max="2" width="10.125" style="10" bestFit="1" customWidth="1"/>
    <col min="3" max="3" width="12.625" style="10" bestFit="1" customWidth="1"/>
    <col min="4"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 t="shared" ref="F3:H21" si="0">ROUND(E3*1.03,0)</f>
        <v>0</v>
      </c>
      <c r="G3" s="67">
        <f t="shared" si="0"/>
        <v>0</v>
      </c>
      <c r="H3" s="67">
        <f t="shared" si="0"/>
        <v>0</v>
      </c>
      <c r="I3" s="72">
        <f t="shared" ref="I3:I28" si="1">SUM(D3:H3)</f>
        <v>0</v>
      </c>
    </row>
    <row r="4" spans="1:13" s="1" customFormat="1" ht="17.25" thickTop="1" thickBot="1" x14ac:dyDescent="0.3">
      <c r="A4" s="66" t="s">
        <v>48</v>
      </c>
      <c r="C4" s="15">
        <v>0.30099999999999999</v>
      </c>
      <c r="D4" s="72">
        <f>ROUND(D3*$C$4,0)</f>
        <v>0</v>
      </c>
      <c r="E4" s="72">
        <f>ROUND(E3*$C$4,0)</f>
        <v>0</v>
      </c>
      <c r="F4" s="72">
        <f>ROUND(F3*$C$4,0)</f>
        <v>0</v>
      </c>
      <c r="G4" s="72">
        <f>ROUND(G3*$C$4,0)</f>
        <v>0</v>
      </c>
      <c r="H4" s="72">
        <f>ROUND(H3*$C$4,0)</f>
        <v>0</v>
      </c>
      <c r="I4" s="72">
        <f t="shared" si="1"/>
        <v>0</v>
      </c>
      <c r="K4" s="112" t="s">
        <v>95</v>
      </c>
      <c r="L4" s="113"/>
      <c r="M4" s="114"/>
    </row>
    <row r="5" spans="1:13" s="1" customFormat="1" ht="60.75" thickBot="1" x14ac:dyDescent="0.3">
      <c r="A5" s="66" t="s">
        <v>49</v>
      </c>
      <c r="B5" s="84">
        <v>0</v>
      </c>
      <c r="C5" s="85">
        <v>58656</v>
      </c>
      <c r="D5" s="67">
        <f>(C5/12)*B5</f>
        <v>0</v>
      </c>
      <c r="E5" s="67">
        <f>ROUND(D5*1.03,0)</f>
        <v>0</v>
      </c>
      <c r="F5" s="67">
        <f t="shared" si="0"/>
        <v>0</v>
      </c>
      <c r="G5" s="67">
        <f t="shared" si="0"/>
        <v>0</v>
      </c>
      <c r="H5" s="67">
        <f t="shared" si="0"/>
        <v>0</v>
      </c>
      <c r="I5" s="72">
        <f t="shared" si="1"/>
        <v>0</v>
      </c>
      <c r="K5" s="86" t="s">
        <v>97</v>
      </c>
      <c r="L5" s="87" t="s">
        <v>98</v>
      </c>
      <c r="M5" s="88" t="s">
        <v>99</v>
      </c>
    </row>
    <row r="6" spans="1:13" s="1" customFormat="1" thickBot="1" x14ac:dyDescent="0.3">
      <c r="A6" s="66" t="s">
        <v>48</v>
      </c>
      <c r="C6" s="15">
        <v>0.377</v>
      </c>
      <c r="D6" s="72">
        <f>ROUND(D5*$C$6,0)</f>
        <v>0</v>
      </c>
      <c r="E6" s="72">
        <f>ROUND(E5*$C$6,0)</f>
        <v>0</v>
      </c>
      <c r="F6" s="72">
        <f>ROUND(F5*$C$6,0)</f>
        <v>0</v>
      </c>
      <c r="G6" s="72">
        <f>ROUND(G5*$C$6,0)</f>
        <v>0</v>
      </c>
      <c r="H6" s="72">
        <f>ROUND(H5*$C$6,0)</f>
        <v>0</v>
      </c>
      <c r="I6" s="72">
        <f t="shared" si="1"/>
        <v>0</v>
      </c>
      <c r="K6" s="100">
        <v>0</v>
      </c>
      <c r="L6" s="90">
        <v>0</v>
      </c>
      <c r="M6" s="21">
        <f>K6*L6</f>
        <v>0</v>
      </c>
    </row>
    <row r="7" spans="1:13" s="1" customFormat="1" thickTop="1" x14ac:dyDescent="0.25">
      <c r="A7" s="66" t="s">
        <v>49</v>
      </c>
      <c r="B7" s="84">
        <v>0</v>
      </c>
      <c r="C7" s="85">
        <v>58656</v>
      </c>
      <c r="D7" s="67">
        <f>(C7/12)*B7</f>
        <v>0</v>
      </c>
      <c r="E7" s="67">
        <f>ROUND(D7*1.03,0)</f>
        <v>0</v>
      </c>
      <c r="F7" s="67">
        <f t="shared" ref="F7" si="2">ROUND(E7*1.03,0)</f>
        <v>0</v>
      </c>
      <c r="G7" s="67">
        <f t="shared" ref="G7" si="3">ROUND(F7*1.03,0)</f>
        <v>0</v>
      </c>
      <c r="H7" s="67">
        <f t="shared" ref="H7" si="4">ROUND(G7*1.03,0)</f>
        <v>0</v>
      </c>
      <c r="I7" s="72">
        <f t="shared" ref="I7:I8" si="5">SUM(D7:H7)</f>
        <v>0</v>
      </c>
    </row>
    <row r="8" spans="1:13" s="1" customFormat="1" ht="15" x14ac:dyDescent="0.25">
      <c r="A8" s="66" t="s">
        <v>48</v>
      </c>
      <c r="C8" s="15">
        <v>0.377</v>
      </c>
      <c r="D8" s="72">
        <f>ROUND(D7*$C$8,0)</f>
        <v>0</v>
      </c>
      <c r="E8" s="72">
        <f>ROUND(E7*$C$8,0)</f>
        <v>0</v>
      </c>
      <c r="F8" s="72">
        <f>ROUND(F7*$C$8,0)</f>
        <v>0</v>
      </c>
      <c r="G8" s="72">
        <f>ROUND(G7*$C$8,0)</f>
        <v>0</v>
      </c>
      <c r="H8" s="72">
        <f>ROUND(H7*$C$8,0)</f>
        <v>0</v>
      </c>
      <c r="I8" s="72">
        <f t="shared" si="5"/>
        <v>0</v>
      </c>
    </row>
    <row r="9" spans="1:13" s="1" customFormat="1" ht="15" x14ac:dyDescent="0.25">
      <c r="A9" s="66" t="s">
        <v>50</v>
      </c>
      <c r="B9" s="84">
        <v>0</v>
      </c>
      <c r="C9" s="85">
        <v>31320</v>
      </c>
      <c r="D9" s="67">
        <f>(C9/12)*B9</f>
        <v>0</v>
      </c>
      <c r="E9" s="67">
        <f>ROUND(D9*1.03,0)</f>
        <v>0</v>
      </c>
      <c r="F9" s="67">
        <f t="shared" si="0"/>
        <v>0</v>
      </c>
      <c r="G9" s="67">
        <f t="shared" si="0"/>
        <v>0</v>
      </c>
      <c r="H9" s="67">
        <f t="shared" si="0"/>
        <v>0</v>
      </c>
      <c r="I9" s="72">
        <f t="shared" si="1"/>
        <v>0</v>
      </c>
    </row>
    <row r="10" spans="1:13" s="1" customFormat="1" ht="15" x14ac:dyDescent="0.25">
      <c r="A10" s="66" t="s">
        <v>48</v>
      </c>
      <c r="C10" s="15">
        <v>0.50600000000000001</v>
      </c>
      <c r="D10" s="72">
        <f>ROUND(D9*$C$10,0)</f>
        <v>0</v>
      </c>
      <c r="E10" s="72">
        <f>ROUND(E9*$C$10,0)</f>
        <v>0</v>
      </c>
      <c r="F10" s="72">
        <f>ROUND(F9*$C$10,0)</f>
        <v>0</v>
      </c>
      <c r="G10" s="72">
        <f>ROUND(G9*$C$10,0)</f>
        <v>0</v>
      </c>
      <c r="H10" s="72">
        <f>ROUND(H9*$C$10,0)</f>
        <v>0</v>
      </c>
      <c r="I10" s="72">
        <f t="shared" si="1"/>
        <v>0</v>
      </c>
    </row>
    <row r="11" spans="1:13" s="1" customFormat="1" ht="15" x14ac:dyDescent="0.25">
      <c r="A11" s="66" t="s">
        <v>50</v>
      </c>
      <c r="B11" s="84">
        <v>0</v>
      </c>
      <c r="C11" s="85">
        <v>31320</v>
      </c>
      <c r="D11" s="67">
        <f>(C11/12)*B11</f>
        <v>0</v>
      </c>
      <c r="E11" s="67">
        <f>ROUND(D11*1.03,0)</f>
        <v>0</v>
      </c>
      <c r="F11" s="67">
        <f t="shared" ref="F11" si="6">ROUND(E11*1.03,0)</f>
        <v>0</v>
      </c>
      <c r="G11" s="67">
        <f t="shared" ref="G11" si="7">ROUND(F11*1.03,0)</f>
        <v>0</v>
      </c>
      <c r="H11" s="67">
        <f t="shared" ref="H11" si="8">ROUND(G11*1.03,0)</f>
        <v>0</v>
      </c>
      <c r="I11" s="72">
        <f t="shared" ref="I11:I12" si="9">SUM(D11:H11)</f>
        <v>0</v>
      </c>
    </row>
    <row r="12" spans="1:13" s="1" customFormat="1" ht="15" x14ac:dyDescent="0.25">
      <c r="A12" s="66" t="s">
        <v>48</v>
      </c>
      <c r="C12" s="15">
        <v>0.50600000000000001</v>
      </c>
      <c r="D12" s="72">
        <f>ROUND(D11*$C$12,0)</f>
        <v>0</v>
      </c>
      <c r="E12" s="72">
        <f>ROUND(E11*$C$12,0)</f>
        <v>0</v>
      </c>
      <c r="F12" s="72">
        <f>ROUND(F11*$C$12,0)</f>
        <v>0</v>
      </c>
      <c r="G12" s="72">
        <f>ROUND(G11*$C$12,0)</f>
        <v>0</v>
      </c>
      <c r="H12" s="72">
        <f>ROUND(H11*$C$12,0)</f>
        <v>0</v>
      </c>
      <c r="I12" s="72">
        <f t="shared" si="9"/>
        <v>0</v>
      </c>
    </row>
    <row r="13" spans="1:13" s="1" customFormat="1" ht="15" x14ac:dyDescent="0.25">
      <c r="A13" s="66" t="s">
        <v>51</v>
      </c>
      <c r="B13" s="84">
        <v>0</v>
      </c>
      <c r="C13" s="85">
        <v>58656</v>
      </c>
      <c r="D13" s="67">
        <f>(C13/12)*B13</f>
        <v>0</v>
      </c>
      <c r="E13" s="67">
        <f>ROUND(D13*1.03,0)</f>
        <v>0</v>
      </c>
      <c r="F13" s="67">
        <f t="shared" si="0"/>
        <v>0</v>
      </c>
      <c r="G13" s="67">
        <f t="shared" si="0"/>
        <v>0</v>
      </c>
      <c r="H13" s="67">
        <f t="shared" si="0"/>
        <v>0</v>
      </c>
      <c r="I13" s="72">
        <f>SUM(D13:H13)</f>
        <v>0</v>
      </c>
    </row>
    <row r="14" spans="1:13" s="1" customFormat="1" ht="15" x14ac:dyDescent="0.25">
      <c r="A14" s="66" t="s">
        <v>48</v>
      </c>
      <c r="C14" s="15">
        <v>0.11600000000000001</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 t="shared" ref="F15" si="10">ROUND(E15*1.03,0)</f>
        <v>0</v>
      </c>
      <c r="G15" s="67">
        <f t="shared" ref="G15" si="11">ROUND(F15*1.03,0)</f>
        <v>0</v>
      </c>
      <c r="H15" s="67">
        <f t="shared" ref="H15" si="12">ROUND(G15*1.03,0)</f>
        <v>0</v>
      </c>
      <c r="I15" s="72">
        <f>SUM(D15:H15)</f>
        <v>0</v>
      </c>
    </row>
    <row r="16" spans="1:13" s="1" customFormat="1" ht="15" x14ac:dyDescent="0.25">
      <c r="A16" s="66" t="s">
        <v>48</v>
      </c>
      <c r="C16" s="15">
        <v>0.11600000000000001</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 t="shared" si="0"/>
        <v>0</v>
      </c>
      <c r="G17" s="67">
        <f t="shared" si="0"/>
        <v>0</v>
      </c>
      <c r="H17" s="67">
        <f t="shared" si="0"/>
        <v>0</v>
      </c>
      <c r="I17" s="72">
        <f t="shared" si="1"/>
        <v>0</v>
      </c>
    </row>
    <row r="18" spans="1:9" s="1" customFormat="1" ht="15" x14ac:dyDescent="0.25">
      <c r="A18" s="66" t="s">
        <v>48</v>
      </c>
      <c r="C18" s="15">
        <v>0.11600000000000001</v>
      </c>
      <c r="D18" s="72">
        <f>ROUND(D17*$C$18,0)</f>
        <v>0</v>
      </c>
      <c r="E18" s="72">
        <f>ROUND(E17*$C$18,0)</f>
        <v>0</v>
      </c>
      <c r="F18" s="72">
        <f>ROUND(F17*$C$18,0)</f>
        <v>0</v>
      </c>
      <c r="G18" s="72">
        <f>ROUND(G17*$C$18,0)</f>
        <v>0</v>
      </c>
      <c r="H18" s="72">
        <f>ROUND(H17*$C$18,0)</f>
        <v>0</v>
      </c>
      <c r="I18" s="72">
        <f t="shared" si="1"/>
        <v>0</v>
      </c>
    </row>
    <row r="19" spans="1:9" s="1" customFormat="1" ht="15" x14ac:dyDescent="0.25">
      <c r="A19" s="66" t="s">
        <v>52</v>
      </c>
      <c r="B19" s="84">
        <v>0</v>
      </c>
      <c r="C19" s="85">
        <v>27467</v>
      </c>
      <c r="D19" s="67">
        <f>(C19/12)*B19</f>
        <v>0</v>
      </c>
      <c r="E19" s="67">
        <f>ROUND(D19*1.03,0)</f>
        <v>0</v>
      </c>
      <c r="F19" s="67">
        <f t="shared" ref="F19" si="13">ROUND(E19*1.03,0)</f>
        <v>0</v>
      </c>
      <c r="G19" s="67">
        <f t="shared" ref="G19" si="14">ROUND(F19*1.03,0)</f>
        <v>0</v>
      </c>
      <c r="H19" s="67">
        <f t="shared" ref="H19" si="15">ROUND(G19*1.03,0)</f>
        <v>0</v>
      </c>
      <c r="I19" s="72">
        <f t="shared" ref="I19:I20" si="16">SUM(D19:H19)</f>
        <v>0</v>
      </c>
    </row>
    <row r="20" spans="1:9" s="1" customFormat="1" ht="15" x14ac:dyDescent="0.25">
      <c r="A20" s="66" t="s">
        <v>48</v>
      </c>
      <c r="C20" s="15">
        <v>0.11600000000000001</v>
      </c>
      <c r="D20" s="72">
        <f>ROUND(D19*$C$20,0)</f>
        <v>0</v>
      </c>
      <c r="E20" s="72">
        <f>ROUND(E19*$C$20,0)</f>
        <v>0</v>
      </c>
      <c r="F20" s="72">
        <f>ROUND(F19*$C$20,0)</f>
        <v>0</v>
      </c>
      <c r="G20" s="72">
        <f>ROUND(G19*$C$20,0)</f>
        <v>0</v>
      </c>
      <c r="H20" s="72">
        <f>ROUND(H19*$C$20,0)</f>
        <v>0</v>
      </c>
      <c r="I20" s="72">
        <f t="shared" si="16"/>
        <v>0</v>
      </c>
    </row>
    <row r="21" spans="1:9" s="1" customFormat="1" ht="15" x14ac:dyDescent="0.25">
      <c r="A21" s="66" t="s">
        <v>53</v>
      </c>
      <c r="B21" s="84">
        <v>0</v>
      </c>
      <c r="C21" s="91">
        <v>14</v>
      </c>
      <c r="D21" s="67">
        <f>B21*C21</f>
        <v>0</v>
      </c>
      <c r="E21" s="67">
        <f>ROUND(D21*1.03,0)</f>
        <v>0</v>
      </c>
      <c r="F21" s="67">
        <f t="shared" si="0"/>
        <v>0</v>
      </c>
      <c r="G21" s="67">
        <f t="shared" si="0"/>
        <v>0</v>
      </c>
      <c r="H21" s="67">
        <f t="shared" si="0"/>
        <v>0</v>
      </c>
      <c r="I21" s="72">
        <f t="shared" si="1"/>
        <v>0</v>
      </c>
    </row>
    <row r="22" spans="1:9" s="1" customFormat="1" ht="15" x14ac:dyDescent="0.25">
      <c r="A22" s="66" t="s">
        <v>48</v>
      </c>
      <c r="C22" s="15">
        <v>4.2000000000000003E-2</v>
      </c>
      <c r="D22" s="72">
        <f>ROUND(D21*$C$22,0)</f>
        <v>0</v>
      </c>
      <c r="E22" s="72">
        <f>ROUND(E21*$C$22,0)</f>
        <v>0</v>
      </c>
      <c r="F22" s="72">
        <f>ROUND(F21*$C$22,0)</f>
        <v>0</v>
      </c>
      <c r="G22" s="72">
        <f>ROUND(G21*$C$22,0)</f>
        <v>0</v>
      </c>
      <c r="H22" s="72">
        <f>ROUND(H21*$C$22,0)</f>
        <v>0</v>
      </c>
      <c r="I22" s="72">
        <f>SUM(D22:H22)</f>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1"/>
        <v>0</v>
      </c>
    </row>
    <row r="24" spans="1:9" s="1" customFormat="1" ht="15" x14ac:dyDescent="0.25">
      <c r="A24" s="66" t="s">
        <v>48</v>
      </c>
      <c r="C24" s="15">
        <v>0.01</v>
      </c>
      <c r="D24" s="72">
        <f>ROUND(D23*$C$24,0)</f>
        <v>0</v>
      </c>
      <c r="E24" s="72">
        <f>ROUND(E23*$C$24,0)</f>
        <v>0</v>
      </c>
      <c r="F24" s="72">
        <f>ROUND(F23*$C$24,0)</f>
        <v>0</v>
      </c>
      <c r="G24" s="72">
        <f>ROUND(G23*$C$24,0)</f>
        <v>0</v>
      </c>
      <c r="H24" s="72">
        <f>ROUND(H23*$C$24,0)</f>
        <v>0</v>
      </c>
      <c r="I24" s="72">
        <f t="shared" si="1"/>
        <v>0</v>
      </c>
    </row>
    <row r="25" spans="1:9" s="1" customFormat="1" ht="15" x14ac:dyDescent="0.25">
      <c r="A25" s="66" t="s">
        <v>57</v>
      </c>
      <c r="B25" s="1" t="s">
        <v>58</v>
      </c>
      <c r="D25" s="92">
        <v>0</v>
      </c>
      <c r="E25" s="92">
        <v>0</v>
      </c>
      <c r="F25" s="92">
        <v>0</v>
      </c>
      <c r="G25" s="92">
        <v>0</v>
      </c>
      <c r="H25" s="92">
        <v>0</v>
      </c>
      <c r="I25" s="72">
        <f t="shared" si="1"/>
        <v>0</v>
      </c>
    </row>
    <row r="26" spans="1:9" s="1" customFormat="1" ht="15" x14ac:dyDescent="0.25">
      <c r="A26" s="66" t="s">
        <v>59</v>
      </c>
      <c r="D26" s="92">
        <v>0</v>
      </c>
      <c r="E26" s="92">
        <v>0</v>
      </c>
      <c r="F26" s="92">
        <v>0</v>
      </c>
      <c r="G26" s="92">
        <v>0</v>
      </c>
      <c r="H26" s="92">
        <v>0</v>
      </c>
      <c r="I26" s="72">
        <f t="shared" si="1"/>
        <v>0</v>
      </c>
    </row>
    <row r="27" spans="1:9" s="1" customFormat="1" ht="15" x14ac:dyDescent="0.25">
      <c r="A27" s="66" t="s">
        <v>60</v>
      </c>
      <c r="D27" s="92">
        <v>0</v>
      </c>
      <c r="E27" s="92">
        <v>0</v>
      </c>
      <c r="F27" s="92">
        <v>0</v>
      </c>
      <c r="G27" s="92">
        <v>0</v>
      </c>
      <c r="H27" s="92">
        <v>0</v>
      </c>
      <c r="I27" s="72">
        <f t="shared" si="1"/>
        <v>0</v>
      </c>
    </row>
    <row r="28" spans="1:9" s="1" customFormat="1" ht="15" x14ac:dyDescent="0.25">
      <c r="A28" s="66" t="s">
        <v>125</v>
      </c>
      <c r="B28" s="1" t="s">
        <v>58</v>
      </c>
      <c r="C28" s="16">
        <v>19124</v>
      </c>
      <c r="D28" s="67">
        <f>(C28/12)*B17</f>
        <v>0</v>
      </c>
      <c r="E28" s="67">
        <f t="shared" ref="E28:H29" si="17">ROUND(D28*1.05,0)</f>
        <v>0</v>
      </c>
      <c r="F28" s="67">
        <f t="shared" si="17"/>
        <v>0</v>
      </c>
      <c r="G28" s="67">
        <f t="shared" si="17"/>
        <v>0</v>
      </c>
      <c r="H28" s="67">
        <f t="shared" si="17"/>
        <v>0</v>
      </c>
      <c r="I28" s="72">
        <f t="shared" si="1"/>
        <v>0</v>
      </c>
    </row>
    <row r="29" spans="1:9" s="1" customFormat="1" ht="15" x14ac:dyDescent="0.25">
      <c r="A29" s="66" t="s">
        <v>125</v>
      </c>
      <c r="B29" s="1" t="s">
        <v>58</v>
      </c>
      <c r="C29" s="16">
        <v>19124</v>
      </c>
      <c r="D29" s="67">
        <f>(C29/12)*B19</f>
        <v>0</v>
      </c>
      <c r="E29" s="67">
        <f t="shared" si="17"/>
        <v>0</v>
      </c>
      <c r="F29" s="67">
        <f t="shared" si="17"/>
        <v>0</v>
      </c>
      <c r="G29" s="67">
        <f t="shared" si="17"/>
        <v>0</v>
      </c>
      <c r="H29" s="67">
        <f t="shared" si="17"/>
        <v>0</v>
      </c>
      <c r="I29" s="72">
        <f t="shared" ref="I29" si="18">SUM(D29:H29)</f>
        <v>0</v>
      </c>
    </row>
    <row r="30" spans="1:9" s="1" customFormat="1" ht="15" x14ac:dyDescent="0.25">
      <c r="A30" s="1" t="s">
        <v>62</v>
      </c>
      <c r="B30" s="66" t="s">
        <v>58</v>
      </c>
      <c r="C30" s="66"/>
      <c r="D30" s="92">
        <v>0</v>
      </c>
      <c r="E30" s="92">
        <v>0</v>
      </c>
      <c r="F30" s="92">
        <v>0</v>
      </c>
      <c r="G30" s="92">
        <v>0</v>
      </c>
      <c r="H30" s="92">
        <v>0</v>
      </c>
      <c r="I30" s="72">
        <f t="shared" ref="I30:I38" si="19">SUM(D30:H30)</f>
        <v>0</v>
      </c>
    </row>
    <row r="31" spans="1:9" s="1" customFormat="1" ht="15" x14ac:dyDescent="0.25">
      <c r="A31" s="1" t="s">
        <v>64</v>
      </c>
      <c r="D31" s="92">
        <v>0</v>
      </c>
      <c r="E31" s="92">
        <v>0</v>
      </c>
      <c r="F31" s="92">
        <v>0</v>
      </c>
      <c r="G31" s="92">
        <v>0</v>
      </c>
      <c r="H31" s="92">
        <v>0</v>
      </c>
      <c r="I31" s="72">
        <f t="shared" si="19"/>
        <v>0</v>
      </c>
    </row>
    <row r="32" spans="1:9" s="1" customFormat="1" ht="15" x14ac:dyDescent="0.25">
      <c r="A32" s="66" t="s">
        <v>65</v>
      </c>
      <c r="D32" s="92">
        <v>0</v>
      </c>
      <c r="E32" s="92">
        <v>0</v>
      </c>
      <c r="F32" s="92">
        <v>0</v>
      </c>
      <c r="G32" s="92">
        <v>0</v>
      </c>
      <c r="H32" s="92">
        <v>0</v>
      </c>
      <c r="I32" s="72">
        <f t="shared" si="19"/>
        <v>0</v>
      </c>
    </row>
    <row r="33" spans="1:10" s="1" customFormat="1" ht="15" x14ac:dyDescent="0.25">
      <c r="A33" s="66" t="s">
        <v>66</v>
      </c>
      <c r="D33" s="92">
        <v>0</v>
      </c>
      <c r="E33" s="92">
        <v>0</v>
      </c>
      <c r="F33" s="92">
        <v>0</v>
      </c>
      <c r="G33" s="92">
        <v>0</v>
      </c>
      <c r="H33" s="92">
        <v>0</v>
      </c>
      <c r="I33" s="72">
        <f t="shared" si="19"/>
        <v>0</v>
      </c>
    </row>
    <row r="34" spans="1:10" s="1" customFormat="1" ht="15" x14ac:dyDescent="0.25">
      <c r="A34" s="1" t="s">
        <v>67</v>
      </c>
      <c r="D34" s="92">
        <v>0</v>
      </c>
      <c r="E34" s="92">
        <v>0</v>
      </c>
      <c r="F34" s="92">
        <v>0</v>
      </c>
      <c r="G34" s="92">
        <v>0</v>
      </c>
      <c r="H34" s="92">
        <v>0</v>
      </c>
      <c r="I34" s="72">
        <f t="shared" si="19"/>
        <v>0</v>
      </c>
    </row>
    <row r="35" spans="1:10" s="1" customFormat="1" ht="15" x14ac:dyDescent="0.25">
      <c r="A35" s="1" t="s">
        <v>68</v>
      </c>
      <c r="D35" s="92">
        <v>0</v>
      </c>
      <c r="E35" s="92">
        <v>0</v>
      </c>
      <c r="F35" s="92">
        <v>0</v>
      </c>
      <c r="G35" s="92">
        <v>0</v>
      </c>
      <c r="H35" s="92">
        <v>0</v>
      </c>
      <c r="I35" s="72">
        <f t="shared" si="19"/>
        <v>0</v>
      </c>
      <c r="J35" s="66"/>
    </row>
    <row r="36" spans="1:10" s="1" customFormat="1" ht="15" x14ac:dyDescent="0.25">
      <c r="A36" s="1" t="s">
        <v>68</v>
      </c>
      <c r="D36" s="92">
        <v>0</v>
      </c>
      <c r="E36" s="92">
        <v>0</v>
      </c>
      <c r="F36" s="92">
        <v>0</v>
      </c>
      <c r="G36" s="92">
        <v>0</v>
      </c>
      <c r="H36" s="92">
        <v>0</v>
      </c>
      <c r="I36" s="72">
        <f t="shared" ref="I36:I37" si="20">SUM(D36:H36)</f>
        <v>0</v>
      </c>
      <c r="J36" s="66"/>
    </row>
    <row r="37" spans="1:10" s="1" customFormat="1" ht="15" x14ac:dyDescent="0.25">
      <c r="A37" s="1" t="s">
        <v>68</v>
      </c>
      <c r="D37" s="92">
        <v>0</v>
      </c>
      <c r="E37" s="92">
        <v>0</v>
      </c>
      <c r="F37" s="92">
        <v>0</v>
      </c>
      <c r="G37" s="92">
        <v>0</v>
      </c>
      <c r="H37" s="92">
        <v>0</v>
      </c>
      <c r="I37" s="72">
        <f t="shared" si="20"/>
        <v>0</v>
      </c>
      <c r="J37" s="66"/>
    </row>
    <row r="38" spans="1:10" s="1" customFormat="1" ht="15" x14ac:dyDescent="0.25">
      <c r="A38" s="66" t="s">
        <v>104</v>
      </c>
      <c r="D38" s="92">
        <v>0</v>
      </c>
      <c r="E38" s="92">
        <v>0</v>
      </c>
      <c r="F38" s="92">
        <v>0</v>
      </c>
      <c r="G38" s="92">
        <v>0</v>
      </c>
      <c r="H38" s="92">
        <v>0</v>
      </c>
      <c r="I38" s="72">
        <f t="shared" si="19"/>
        <v>0</v>
      </c>
    </row>
    <row r="39" spans="1:10" s="1" customFormat="1" ht="15" x14ac:dyDescent="0.25">
      <c r="A39" s="9"/>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21">SUM(E3:E38)-E25-E28-E29-E30</f>
        <v>0</v>
      </c>
      <c r="F42" s="75">
        <f t="shared" si="21"/>
        <v>0</v>
      </c>
      <c r="G42" s="75">
        <f t="shared" si="21"/>
        <v>0</v>
      </c>
      <c r="H42" s="75">
        <f t="shared" si="21"/>
        <v>0</v>
      </c>
      <c r="I42" s="75">
        <f>SUM(D42:H42)</f>
        <v>0</v>
      </c>
    </row>
    <row r="43" spans="1:10" s="1" customFormat="1" ht="15" x14ac:dyDescent="0.25">
      <c r="A43" s="1" t="s">
        <v>114</v>
      </c>
      <c r="B43" s="5">
        <f>'UF PI'!B55</f>
        <v>0.34100000000000003</v>
      </c>
      <c r="C43" s="5"/>
      <c r="D43" s="72">
        <f>D42*$B$43</f>
        <v>0</v>
      </c>
      <c r="E43" s="72">
        <f t="shared" ref="E43:H43" si="22">E42*$B$43</f>
        <v>0</v>
      </c>
      <c r="F43" s="72">
        <f t="shared" si="22"/>
        <v>0</v>
      </c>
      <c r="G43" s="72">
        <f t="shared" si="22"/>
        <v>0</v>
      </c>
      <c r="H43" s="72">
        <f t="shared" si="22"/>
        <v>0</v>
      </c>
      <c r="I43" s="72">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s="1" customFormat="1" thickTop="1" x14ac:dyDescent="0.25">
      <c r="D45" s="67"/>
      <c r="E45" s="67"/>
      <c r="F45" s="67"/>
      <c r="G45" s="67"/>
      <c r="H45" s="67"/>
      <c r="I45" s="67"/>
    </row>
    <row r="46" spans="1:10" s="1" customFormat="1" ht="15.75" customHeight="1" x14ac:dyDescent="0.25">
      <c r="A46" s="9" t="s">
        <v>115</v>
      </c>
      <c r="C46" s="72"/>
      <c r="D46" s="72"/>
      <c r="E46" s="72"/>
      <c r="F46" s="72"/>
      <c r="G46" s="72"/>
      <c r="H46" s="72"/>
    </row>
    <row r="47" spans="1:10" x14ac:dyDescent="0.25">
      <c r="A47" s="12"/>
      <c r="B47" s="12">
        <f>'UF PI'!B59</f>
        <v>0.42857000000000001</v>
      </c>
      <c r="C47" s="12"/>
      <c r="D47" s="75">
        <f>D41*$B$47</f>
        <v>0</v>
      </c>
      <c r="E47" s="75">
        <f t="shared" ref="E47:H47" si="23">E41*$B$47</f>
        <v>0</v>
      </c>
      <c r="F47" s="75">
        <f t="shared" si="23"/>
        <v>0</v>
      </c>
      <c r="G47" s="75">
        <f t="shared" si="23"/>
        <v>0</v>
      </c>
      <c r="H47" s="75">
        <f t="shared" si="23"/>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24">ROUND(E55*1.03,0)</f>
        <v>0</v>
      </c>
      <c r="G55" s="67">
        <f t="shared" si="24"/>
        <v>0</v>
      </c>
      <c r="H55" s="67">
        <v>0</v>
      </c>
      <c r="I55" s="72">
        <f t="shared" ref="I55:I78" si="25">SUM(D55:H55)</f>
        <v>0</v>
      </c>
      <c r="J55" s="14"/>
      <c r="K55" s="14"/>
      <c r="L55" s="14"/>
    </row>
    <row r="56" spans="1:12" hidden="1" x14ac:dyDescent="0.25">
      <c r="A56" s="66" t="s">
        <v>48</v>
      </c>
      <c r="B56" s="1"/>
      <c r="C56" s="15">
        <v>0.30099999999999999</v>
      </c>
      <c r="D56" s="72">
        <f>ROUND(D55*$C$56,0)</f>
        <v>0</v>
      </c>
      <c r="E56" s="72">
        <f t="shared" ref="E56:H56" si="26">ROUND(E55*$C$56,0)</f>
        <v>0</v>
      </c>
      <c r="F56" s="72">
        <f t="shared" si="26"/>
        <v>0</v>
      </c>
      <c r="G56" s="72">
        <f t="shared" si="26"/>
        <v>0</v>
      </c>
      <c r="H56" s="72">
        <f t="shared" si="26"/>
        <v>0</v>
      </c>
      <c r="I56" s="72">
        <f t="shared" si="25"/>
        <v>0</v>
      </c>
    </row>
    <row r="57" spans="1:12" hidden="1" x14ac:dyDescent="0.25">
      <c r="A57" s="66" t="s">
        <v>49</v>
      </c>
      <c r="B57" s="97">
        <v>0</v>
      </c>
      <c r="C57" s="98">
        <v>58656</v>
      </c>
      <c r="D57" s="67">
        <f>(C57/12)*B57</f>
        <v>0</v>
      </c>
      <c r="E57" s="67">
        <f>ROUND(D57*1.03,0)</f>
        <v>0</v>
      </c>
      <c r="F57" s="67">
        <f t="shared" ref="F57:G57" si="27">ROUND(E57*1.03,0)</f>
        <v>0</v>
      </c>
      <c r="G57" s="67">
        <f t="shared" si="27"/>
        <v>0</v>
      </c>
      <c r="H57" s="67">
        <v>0</v>
      </c>
      <c r="I57" s="72">
        <f t="shared" si="25"/>
        <v>0</v>
      </c>
      <c r="J57" s="14"/>
      <c r="K57" s="14"/>
      <c r="L57" s="14"/>
    </row>
    <row r="58" spans="1:12" hidden="1" x14ac:dyDescent="0.25">
      <c r="A58" s="66" t="s">
        <v>48</v>
      </c>
      <c r="B58" s="1"/>
      <c r="C58" s="15">
        <v>0.377</v>
      </c>
      <c r="D58" s="72">
        <f>ROUND(D57*$C$58,0)</f>
        <v>0</v>
      </c>
      <c r="E58" s="72">
        <f t="shared" ref="E58:H58" si="28">ROUND(E57*$C$58,0)</f>
        <v>0</v>
      </c>
      <c r="F58" s="72">
        <f t="shared" si="28"/>
        <v>0</v>
      </c>
      <c r="G58" s="72">
        <f t="shared" si="28"/>
        <v>0</v>
      </c>
      <c r="H58" s="72">
        <f t="shared" si="28"/>
        <v>0</v>
      </c>
      <c r="I58" s="72">
        <f t="shared" si="25"/>
        <v>0</v>
      </c>
      <c r="J58" s="18"/>
    </row>
    <row r="59" spans="1:12" hidden="1" x14ac:dyDescent="0.25">
      <c r="A59" s="66" t="s">
        <v>119</v>
      </c>
      <c r="B59" s="97">
        <v>0</v>
      </c>
      <c r="C59" s="98">
        <v>31320</v>
      </c>
      <c r="D59" s="67">
        <f>(C59/12)*B59</f>
        <v>0</v>
      </c>
      <c r="E59" s="67">
        <f>ROUND(D59*1.03,0)</f>
        <v>0</v>
      </c>
      <c r="F59" s="67">
        <f t="shared" ref="F59:H59" si="29">ROUND(E59*1.03,0)</f>
        <v>0</v>
      </c>
      <c r="G59" s="67">
        <f t="shared" si="29"/>
        <v>0</v>
      </c>
      <c r="H59" s="67">
        <f t="shared" si="29"/>
        <v>0</v>
      </c>
      <c r="I59" s="72">
        <f t="shared" si="25"/>
        <v>0</v>
      </c>
      <c r="J59" s="14"/>
      <c r="K59" s="14"/>
      <c r="L59" s="14"/>
    </row>
    <row r="60" spans="1:12" hidden="1" x14ac:dyDescent="0.25">
      <c r="A60" s="66" t="s">
        <v>48</v>
      </c>
      <c r="B60" s="1"/>
      <c r="C60" s="15">
        <v>0.50600000000000001</v>
      </c>
      <c r="D60" s="72">
        <f>ROUND(D59*$C$60,0)</f>
        <v>0</v>
      </c>
      <c r="E60" s="72">
        <f t="shared" ref="E60:H60" si="30">ROUND(E59*$C$60,0)</f>
        <v>0</v>
      </c>
      <c r="F60" s="72">
        <f t="shared" si="30"/>
        <v>0</v>
      </c>
      <c r="G60" s="72">
        <f t="shared" si="30"/>
        <v>0</v>
      </c>
      <c r="H60" s="72">
        <f t="shared" si="30"/>
        <v>0</v>
      </c>
      <c r="I60" s="72">
        <f t="shared" si="25"/>
        <v>0</v>
      </c>
    </row>
    <row r="61" spans="1:12" hidden="1" x14ac:dyDescent="0.25">
      <c r="A61" s="66" t="s">
        <v>51</v>
      </c>
      <c r="B61" s="97">
        <v>0</v>
      </c>
      <c r="C61" s="98">
        <v>58656</v>
      </c>
      <c r="D61" s="67">
        <f>(C61/12)*B61</f>
        <v>0</v>
      </c>
      <c r="E61" s="67">
        <f>ROUND(D61*1.03,0)</f>
        <v>0</v>
      </c>
      <c r="F61" s="67">
        <f t="shared" ref="F61:H61" si="31">ROUND(E61*1.03,0)</f>
        <v>0</v>
      </c>
      <c r="G61" s="67">
        <f t="shared" si="31"/>
        <v>0</v>
      </c>
      <c r="H61" s="67">
        <f t="shared" si="31"/>
        <v>0</v>
      </c>
      <c r="I61" s="72">
        <f t="shared" si="25"/>
        <v>0</v>
      </c>
      <c r="J61" s="14"/>
      <c r="K61" s="14"/>
      <c r="L61" s="14"/>
    </row>
    <row r="62" spans="1:12" hidden="1" x14ac:dyDescent="0.25">
      <c r="A62" s="66" t="s">
        <v>48</v>
      </c>
      <c r="B62" s="1"/>
      <c r="C62" s="15">
        <v>0.11600000000000001</v>
      </c>
      <c r="D62" s="72">
        <f>ROUND(D61*$C$62,0)</f>
        <v>0</v>
      </c>
      <c r="E62" s="72">
        <f t="shared" ref="E62:H62" si="32">ROUND(E61*$C$62,0)</f>
        <v>0</v>
      </c>
      <c r="F62" s="72">
        <f t="shared" si="32"/>
        <v>0</v>
      </c>
      <c r="G62" s="72">
        <f t="shared" si="32"/>
        <v>0</v>
      </c>
      <c r="H62" s="72">
        <f t="shared" si="32"/>
        <v>0</v>
      </c>
      <c r="I62" s="72">
        <f t="shared" si="25"/>
        <v>0</v>
      </c>
    </row>
    <row r="63" spans="1:12" hidden="1" x14ac:dyDescent="0.25">
      <c r="A63" s="66" t="s">
        <v>52</v>
      </c>
      <c r="B63" s="97">
        <v>0</v>
      </c>
      <c r="C63" s="98">
        <v>22754</v>
      </c>
      <c r="D63" s="67">
        <f>(C63/12)*B63</f>
        <v>0</v>
      </c>
      <c r="E63" s="67">
        <f>ROUND(D63*1.03,0)</f>
        <v>0</v>
      </c>
      <c r="F63" s="67">
        <f t="shared" ref="F63:G63" si="33">ROUND(E63*1.03,0)</f>
        <v>0</v>
      </c>
      <c r="G63" s="67">
        <f t="shared" si="33"/>
        <v>0</v>
      </c>
      <c r="H63" s="67">
        <v>0</v>
      </c>
      <c r="I63" s="72">
        <f t="shared" si="25"/>
        <v>0</v>
      </c>
      <c r="J63" s="14"/>
      <c r="K63" s="14"/>
      <c r="L63" s="14"/>
    </row>
    <row r="64" spans="1:12" hidden="1" x14ac:dyDescent="0.25">
      <c r="A64" s="66" t="s">
        <v>48</v>
      </c>
      <c r="B64" s="1"/>
      <c r="C64" s="15">
        <v>0.11600000000000001</v>
      </c>
      <c r="D64" s="72">
        <f>ROUND(D63*$C$64,0)</f>
        <v>0</v>
      </c>
      <c r="E64" s="72">
        <f t="shared" ref="E64:H64" si="34">ROUND(E63*$C$64,0)</f>
        <v>0</v>
      </c>
      <c r="F64" s="72">
        <f t="shared" si="34"/>
        <v>0</v>
      </c>
      <c r="G64" s="72">
        <f t="shared" si="34"/>
        <v>0</v>
      </c>
      <c r="H64" s="72">
        <f t="shared" si="34"/>
        <v>0</v>
      </c>
      <c r="I64" s="72">
        <f t="shared" si="25"/>
        <v>0</v>
      </c>
    </row>
    <row r="65" spans="1:12" hidden="1" x14ac:dyDescent="0.25">
      <c r="A65" s="66" t="s">
        <v>53</v>
      </c>
      <c r="B65" s="97">
        <v>0</v>
      </c>
      <c r="C65" s="99">
        <v>13</v>
      </c>
      <c r="D65" s="67">
        <f>B65*C65</f>
        <v>0</v>
      </c>
      <c r="E65" s="67">
        <f>ROUND(D65*1.03,0)</f>
        <v>0</v>
      </c>
      <c r="F65" s="67">
        <f>ROUND(E65*1.03,0)</f>
        <v>0</v>
      </c>
      <c r="G65" s="67">
        <f>ROUND(F65*1.03,0)</f>
        <v>0</v>
      </c>
      <c r="H65" s="67">
        <f>ROUND(G65*1.03,0)</f>
        <v>0</v>
      </c>
      <c r="I65" s="72">
        <f t="shared" si="25"/>
        <v>0</v>
      </c>
      <c r="J65" s="14"/>
      <c r="K65" s="14"/>
      <c r="L65" s="14"/>
    </row>
    <row r="66" spans="1:12" hidden="1" x14ac:dyDescent="0.25">
      <c r="A66" s="66" t="s">
        <v>48</v>
      </c>
      <c r="B66" s="1"/>
      <c r="C66" s="15">
        <v>4.2000000000000003E-2</v>
      </c>
      <c r="D66" s="72">
        <f>ROUND(D65*$C$66,0)</f>
        <v>0</v>
      </c>
      <c r="E66" s="72">
        <f t="shared" ref="E66:H66" si="35">ROUND(E65*$C$66,0)</f>
        <v>0</v>
      </c>
      <c r="F66" s="72">
        <f t="shared" si="35"/>
        <v>0</v>
      </c>
      <c r="G66" s="72">
        <f t="shared" si="35"/>
        <v>0</v>
      </c>
      <c r="H66" s="72">
        <f t="shared" si="35"/>
        <v>0</v>
      </c>
      <c r="I66" s="72">
        <f t="shared" si="25"/>
        <v>0</v>
      </c>
    </row>
    <row r="67" spans="1:12" hidden="1" x14ac:dyDescent="0.25">
      <c r="A67" s="66" t="s">
        <v>54</v>
      </c>
      <c r="B67" s="97">
        <v>0</v>
      </c>
      <c r="C67" s="99">
        <v>13</v>
      </c>
      <c r="D67" s="67">
        <f>B67*C67</f>
        <v>0</v>
      </c>
      <c r="E67" s="67">
        <f>ROUND(D67*1.03,0)</f>
        <v>0</v>
      </c>
      <c r="F67" s="67">
        <f>ROUND(E67*1.03,0)</f>
        <v>0</v>
      </c>
      <c r="G67" s="67">
        <f>ROUND(F67*1.03,0)</f>
        <v>0</v>
      </c>
      <c r="H67" s="67">
        <f>ROUND(G67*1.03,0)</f>
        <v>0</v>
      </c>
      <c r="I67" s="72">
        <f t="shared" si="25"/>
        <v>0</v>
      </c>
      <c r="J67" s="14"/>
      <c r="K67" s="14"/>
      <c r="L67" s="14"/>
    </row>
    <row r="68" spans="1:12" hidden="1" x14ac:dyDescent="0.25">
      <c r="A68" s="66" t="s">
        <v>48</v>
      </c>
      <c r="B68" s="1"/>
      <c r="C68" s="15">
        <v>0.01</v>
      </c>
      <c r="D68" s="72">
        <f>ROUND(D67*$C$68,0)</f>
        <v>0</v>
      </c>
      <c r="E68" s="72">
        <f t="shared" ref="E68:H68" si="36">ROUND(E67*$C$68,0)</f>
        <v>0</v>
      </c>
      <c r="F68" s="72">
        <f t="shared" si="36"/>
        <v>0</v>
      </c>
      <c r="G68" s="72">
        <f t="shared" si="36"/>
        <v>0</v>
      </c>
      <c r="H68" s="72">
        <f t="shared" si="36"/>
        <v>0</v>
      </c>
      <c r="I68" s="72">
        <f t="shared" si="25"/>
        <v>0</v>
      </c>
      <c r="J68" s="14"/>
      <c r="K68" s="14"/>
      <c r="L68" s="14"/>
    </row>
    <row r="69" spans="1:12" hidden="1" x14ac:dyDescent="0.25">
      <c r="A69" s="66" t="s">
        <v>57</v>
      </c>
      <c r="B69" s="1" t="s">
        <v>58</v>
      </c>
      <c r="C69" s="1"/>
      <c r="D69" s="96">
        <v>0</v>
      </c>
      <c r="E69" s="96">
        <v>0</v>
      </c>
      <c r="F69" s="96">
        <v>0</v>
      </c>
      <c r="G69" s="96">
        <v>0</v>
      </c>
      <c r="H69" s="96">
        <v>0</v>
      </c>
      <c r="I69" s="72">
        <f t="shared" si="25"/>
        <v>0</v>
      </c>
      <c r="J69" s="14"/>
      <c r="K69" s="14"/>
      <c r="L69" s="14"/>
    </row>
    <row r="70" spans="1:12" hidden="1" x14ac:dyDescent="0.25">
      <c r="A70" s="66" t="s">
        <v>59</v>
      </c>
      <c r="B70" s="1"/>
      <c r="C70" s="1"/>
      <c r="D70" s="96">
        <v>0</v>
      </c>
      <c r="E70" s="96">
        <v>0</v>
      </c>
      <c r="F70" s="96">
        <v>0</v>
      </c>
      <c r="G70" s="96">
        <v>0</v>
      </c>
      <c r="H70" s="96">
        <v>0</v>
      </c>
      <c r="I70" s="72">
        <f t="shared" si="25"/>
        <v>0</v>
      </c>
      <c r="J70" s="14"/>
      <c r="K70" s="14"/>
      <c r="L70" s="14"/>
    </row>
    <row r="71" spans="1:12" hidden="1" x14ac:dyDescent="0.25">
      <c r="A71" s="66" t="s">
        <v>60</v>
      </c>
      <c r="B71" s="1"/>
      <c r="C71" s="1"/>
      <c r="D71" s="96">
        <v>0</v>
      </c>
      <c r="E71" s="96">
        <v>0</v>
      </c>
      <c r="F71" s="96">
        <v>0</v>
      </c>
      <c r="G71" s="96">
        <v>0</v>
      </c>
      <c r="H71" s="96">
        <v>0</v>
      </c>
      <c r="I71" s="72">
        <f t="shared" si="25"/>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25"/>
        <v>0</v>
      </c>
      <c r="J72" s="14"/>
      <c r="K72" s="14"/>
      <c r="L72" s="14"/>
    </row>
    <row r="73" spans="1:12" hidden="1" x14ac:dyDescent="0.25">
      <c r="A73" s="1" t="s">
        <v>62</v>
      </c>
      <c r="B73" s="66" t="s">
        <v>58</v>
      </c>
      <c r="C73" s="66"/>
      <c r="D73" s="96">
        <v>0</v>
      </c>
      <c r="E73" s="96">
        <v>0</v>
      </c>
      <c r="F73" s="96">
        <v>0</v>
      </c>
      <c r="G73" s="96">
        <v>0</v>
      </c>
      <c r="H73" s="96">
        <v>0</v>
      </c>
      <c r="I73" s="72">
        <f t="shared" si="25"/>
        <v>0</v>
      </c>
      <c r="J73" s="14"/>
      <c r="K73" s="14"/>
      <c r="L73" s="14"/>
    </row>
    <row r="74" spans="1:12" hidden="1" x14ac:dyDescent="0.25">
      <c r="A74" s="1" t="s">
        <v>64</v>
      </c>
      <c r="B74" s="1"/>
      <c r="C74" s="1"/>
      <c r="D74" s="96">
        <v>0</v>
      </c>
      <c r="E74" s="96">
        <v>0</v>
      </c>
      <c r="F74" s="96">
        <v>0</v>
      </c>
      <c r="G74" s="96">
        <v>0</v>
      </c>
      <c r="H74" s="96">
        <v>0</v>
      </c>
      <c r="I74" s="72">
        <f t="shared" si="25"/>
        <v>0</v>
      </c>
      <c r="J74" s="14"/>
      <c r="K74" s="14"/>
      <c r="L74" s="14"/>
    </row>
    <row r="75" spans="1:12" hidden="1" x14ac:dyDescent="0.25">
      <c r="A75" s="66" t="s">
        <v>65</v>
      </c>
      <c r="B75" s="1"/>
      <c r="C75" s="1"/>
      <c r="D75" s="96">
        <v>0</v>
      </c>
      <c r="E75" s="96">
        <v>0</v>
      </c>
      <c r="F75" s="96">
        <v>0</v>
      </c>
      <c r="G75" s="96">
        <v>0</v>
      </c>
      <c r="H75" s="96">
        <v>0</v>
      </c>
      <c r="I75" s="72">
        <f t="shared" si="25"/>
        <v>0</v>
      </c>
      <c r="J75" s="14"/>
      <c r="K75" s="14"/>
      <c r="L75" s="14"/>
    </row>
    <row r="76" spans="1:12" hidden="1" x14ac:dyDescent="0.25">
      <c r="A76" s="66" t="s">
        <v>66</v>
      </c>
      <c r="B76" s="1"/>
      <c r="C76" s="1"/>
      <c r="D76" s="96">
        <v>0</v>
      </c>
      <c r="E76" s="96">
        <v>0</v>
      </c>
      <c r="F76" s="96">
        <v>0</v>
      </c>
      <c r="G76" s="96">
        <v>0</v>
      </c>
      <c r="H76" s="96">
        <v>0</v>
      </c>
      <c r="I76" s="72">
        <f t="shared" si="25"/>
        <v>0</v>
      </c>
      <c r="J76" s="14"/>
      <c r="K76" s="14"/>
      <c r="L76" s="14"/>
    </row>
    <row r="77" spans="1:12" hidden="1" x14ac:dyDescent="0.25">
      <c r="A77" s="1" t="s">
        <v>67</v>
      </c>
      <c r="B77" s="1"/>
      <c r="C77" s="1"/>
      <c r="D77" s="96">
        <v>0</v>
      </c>
      <c r="E77" s="96">
        <v>0</v>
      </c>
      <c r="F77" s="96">
        <v>0</v>
      </c>
      <c r="G77" s="96">
        <v>0</v>
      </c>
      <c r="H77" s="96">
        <v>0</v>
      </c>
      <c r="I77" s="72">
        <f t="shared" si="25"/>
        <v>0</v>
      </c>
    </row>
    <row r="78" spans="1:12" hidden="1" x14ac:dyDescent="0.25">
      <c r="A78" s="1" t="s">
        <v>68</v>
      </c>
      <c r="B78" s="1"/>
      <c r="C78" s="1"/>
      <c r="D78" s="96">
        <v>0</v>
      </c>
      <c r="E78" s="96">
        <v>0</v>
      </c>
      <c r="F78" s="96">
        <v>0</v>
      </c>
      <c r="G78" s="96">
        <v>0</v>
      </c>
      <c r="H78" s="96">
        <v>0</v>
      </c>
      <c r="I78" s="72">
        <f t="shared" si="25"/>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37">SUM(E55:E79)-E69-E72-E73</f>
        <v>0</v>
      </c>
      <c r="F81" s="75">
        <f t="shared" si="37"/>
        <v>0</v>
      </c>
      <c r="G81" s="75">
        <f t="shared" si="37"/>
        <v>0</v>
      </c>
      <c r="H81" s="75">
        <f t="shared" si="37"/>
        <v>0</v>
      </c>
      <c r="I81" s="75">
        <f>SUM(D81:H81)</f>
        <v>0</v>
      </c>
    </row>
    <row r="82" spans="1:9" hidden="1" x14ac:dyDescent="0.25">
      <c r="A82" s="1" t="s">
        <v>114</v>
      </c>
      <c r="B82" s="5">
        <f>'UF PI'!B94</f>
        <v>0.34100000000000003</v>
      </c>
      <c r="C82" s="5"/>
      <c r="D82" s="72">
        <f>ROUND(D81*$B$82,0)</f>
        <v>0</v>
      </c>
      <c r="E82" s="72">
        <f t="shared" ref="E82:H82" si="38">ROUND(E81*$B$82,0)</f>
        <v>0</v>
      </c>
      <c r="F82" s="72">
        <f t="shared" si="38"/>
        <v>0</v>
      </c>
      <c r="G82" s="72">
        <f t="shared" si="38"/>
        <v>0</v>
      </c>
      <c r="H82" s="72">
        <f t="shared" si="38"/>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39">SUM(D85:H85)</f>
        <v>0</v>
      </c>
    </row>
    <row r="86" spans="1:9" hidden="1" x14ac:dyDescent="0.25">
      <c r="A86" s="66" t="s">
        <v>122</v>
      </c>
      <c r="B86" s="1"/>
      <c r="C86" s="1"/>
      <c r="D86" s="67">
        <v>0</v>
      </c>
      <c r="E86" s="67">
        <v>0</v>
      </c>
      <c r="F86" s="67">
        <v>0</v>
      </c>
      <c r="G86" s="67">
        <v>0</v>
      </c>
      <c r="H86" s="67">
        <v>0</v>
      </c>
      <c r="I86" s="67">
        <f t="shared" si="39"/>
        <v>0</v>
      </c>
    </row>
    <row r="87" spans="1:9" ht="16.5" hidden="1" thickBot="1" x14ac:dyDescent="0.3">
      <c r="A87" s="26"/>
      <c r="B87" s="26"/>
      <c r="C87" s="26"/>
      <c r="D87" s="27">
        <f>D83+D85+D86</f>
        <v>0</v>
      </c>
      <c r="E87" s="27">
        <f t="shared" ref="E87:H87" si="40">E83+E85+E86</f>
        <v>0</v>
      </c>
      <c r="F87" s="27">
        <f t="shared" si="40"/>
        <v>0</v>
      </c>
      <c r="G87" s="27">
        <f t="shared" si="40"/>
        <v>0</v>
      </c>
      <c r="H87" s="27">
        <f t="shared" si="40"/>
        <v>0</v>
      </c>
      <c r="I87" s="76">
        <f t="shared" si="39"/>
        <v>0</v>
      </c>
    </row>
  </sheetData>
  <sheetProtection deleteColumns="0" selectLockedCells="1"/>
  <mergeCells count="1">
    <mergeCell ref="K4:M4"/>
  </mergeCells>
  <pageMargins left="0.25" right="0.25" top="0.75" bottom="0.75" header="0.3" footer="0.3"/>
  <pageSetup scale="67" fitToHeight="0" orientation="portrait" r:id="rId1"/>
  <rowBreaks count="1" manualBreakCount="1">
    <brk id="4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87"/>
  <sheetViews>
    <sheetView topLeftCell="A15" zoomScaleNormal="100" workbookViewId="0">
      <selection activeCell="C25" sqref="C25"/>
    </sheetView>
  </sheetViews>
  <sheetFormatPr defaultColWidth="8.875" defaultRowHeight="15.75" x14ac:dyDescent="0.25"/>
  <cols>
    <col min="1" max="1" width="29" style="10" customWidth="1"/>
    <col min="2" max="2" width="10.125" style="10" bestFit="1" customWidth="1"/>
    <col min="3" max="3" width="12.625" style="10" bestFit="1" customWidth="1"/>
    <col min="4" max="4" width="12.375" style="10" bestFit="1" customWidth="1"/>
    <col min="5" max="5" width="9.375" style="10" bestFit="1" customWidth="1"/>
    <col min="6" max="7" width="13.75" style="10" bestFit="1" customWidth="1"/>
    <col min="8" max="8" width="11.125" style="10" bestFit="1" customWidth="1"/>
    <col min="9" max="9" width="13.75" style="10" bestFit="1" customWidth="1"/>
    <col min="10" max="10" width="8.875" style="10"/>
    <col min="11" max="11" width="10.125" style="10" customWidth="1"/>
    <col min="12"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28" si="0">SUM(D3:H3)</f>
        <v>0</v>
      </c>
    </row>
    <row r="4" spans="1:13" s="1" customFormat="1" ht="17.25" thickTop="1" thickBot="1" x14ac:dyDescent="0.3">
      <c r="A4" s="66" t="s">
        <v>48</v>
      </c>
      <c r="C4" s="15">
        <v>0.30099999999999999</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0.377</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0.377</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c r="K9" s="66"/>
    </row>
    <row r="10" spans="1:13" s="1" customFormat="1" ht="15" x14ac:dyDescent="0.25">
      <c r="A10" s="66" t="s">
        <v>48</v>
      </c>
      <c r="C10" s="15">
        <v>0.50600000000000001</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c r="K11" s="66"/>
    </row>
    <row r="12" spans="1:13" s="1" customFormat="1" ht="15" x14ac:dyDescent="0.25">
      <c r="A12" s="66" t="s">
        <v>48</v>
      </c>
      <c r="C12" s="15">
        <v>0.50600000000000001</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0.11600000000000001</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0.11600000000000001</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0.11600000000000001</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0.11600000000000001</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4.2000000000000003E-2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0.01</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ref="I30:I38" si="6">SUM(D30:H30)</f>
        <v>0</v>
      </c>
    </row>
    <row r="31" spans="1:9" s="1" customFormat="1" ht="15" x14ac:dyDescent="0.25">
      <c r="A31" s="1" t="s">
        <v>64</v>
      </c>
      <c r="D31" s="92">
        <v>0</v>
      </c>
      <c r="E31" s="92">
        <v>0</v>
      </c>
      <c r="F31" s="92">
        <v>0</v>
      </c>
      <c r="G31" s="92">
        <v>0</v>
      </c>
      <c r="H31" s="92">
        <v>0</v>
      </c>
      <c r="I31" s="72">
        <f t="shared" si="6"/>
        <v>0</v>
      </c>
    </row>
    <row r="32" spans="1:9" s="1" customFormat="1" ht="15" x14ac:dyDescent="0.25">
      <c r="A32" s="66" t="s">
        <v>65</v>
      </c>
      <c r="D32" s="92">
        <v>0</v>
      </c>
      <c r="E32" s="92">
        <v>0</v>
      </c>
      <c r="F32" s="92">
        <v>0</v>
      </c>
      <c r="G32" s="92">
        <v>0</v>
      </c>
      <c r="H32" s="92">
        <v>0</v>
      </c>
      <c r="I32" s="72">
        <f t="shared" si="6"/>
        <v>0</v>
      </c>
    </row>
    <row r="33" spans="1:10" s="1" customFormat="1" ht="15" x14ac:dyDescent="0.25">
      <c r="A33" s="66" t="s">
        <v>66</v>
      </c>
      <c r="D33" s="92">
        <v>0</v>
      </c>
      <c r="E33" s="92">
        <v>0</v>
      </c>
      <c r="F33" s="92">
        <v>0</v>
      </c>
      <c r="G33" s="92">
        <v>0</v>
      </c>
      <c r="H33" s="92">
        <v>0</v>
      </c>
      <c r="I33" s="72">
        <f t="shared" si="6"/>
        <v>0</v>
      </c>
    </row>
    <row r="34" spans="1:10" s="1" customFormat="1" ht="15" x14ac:dyDescent="0.25">
      <c r="A34" s="1" t="s">
        <v>67</v>
      </c>
      <c r="D34" s="92">
        <v>0</v>
      </c>
      <c r="E34" s="92">
        <v>0</v>
      </c>
      <c r="F34" s="92">
        <v>0</v>
      </c>
      <c r="G34" s="92">
        <v>0</v>
      </c>
      <c r="H34" s="92">
        <v>0</v>
      </c>
      <c r="I34" s="72">
        <f t="shared" si="6"/>
        <v>0</v>
      </c>
    </row>
    <row r="35" spans="1:10" s="1" customFormat="1" ht="15" x14ac:dyDescent="0.25">
      <c r="A35" s="1" t="s">
        <v>68</v>
      </c>
      <c r="D35" s="92">
        <v>0</v>
      </c>
      <c r="E35" s="92">
        <v>0</v>
      </c>
      <c r="F35" s="92">
        <v>0</v>
      </c>
      <c r="G35" s="92">
        <v>0</v>
      </c>
      <c r="H35" s="92">
        <v>0</v>
      </c>
      <c r="I35" s="72">
        <f t="shared" si="6"/>
        <v>0</v>
      </c>
      <c r="J35" s="66"/>
    </row>
    <row r="36" spans="1:10" s="1" customFormat="1" ht="15" x14ac:dyDescent="0.25">
      <c r="A36" s="1" t="s">
        <v>68</v>
      </c>
      <c r="D36" s="92">
        <v>0</v>
      </c>
      <c r="E36" s="92">
        <v>0</v>
      </c>
      <c r="F36" s="92">
        <v>0</v>
      </c>
      <c r="G36" s="92">
        <v>0</v>
      </c>
      <c r="H36" s="92">
        <v>0</v>
      </c>
      <c r="I36" s="72">
        <f t="shared" ref="I36:I37" si="7">SUM(D36:H36)</f>
        <v>0</v>
      </c>
      <c r="J36" s="66"/>
    </row>
    <row r="37" spans="1:10" s="1" customFormat="1" ht="15" x14ac:dyDescent="0.25">
      <c r="A37" s="1" t="s">
        <v>68</v>
      </c>
      <c r="D37" s="92">
        <v>0</v>
      </c>
      <c r="E37" s="92">
        <v>0</v>
      </c>
      <c r="F37" s="92">
        <v>0</v>
      </c>
      <c r="G37" s="92">
        <v>0</v>
      </c>
      <c r="H37" s="92">
        <v>0</v>
      </c>
      <c r="I37" s="72">
        <f t="shared" si="7"/>
        <v>0</v>
      </c>
      <c r="J37" s="66"/>
    </row>
    <row r="38" spans="1:10" s="1" customFormat="1" ht="15" x14ac:dyDescent="0.25">
      <c r="A38" s="66" t="s">
        <v>104</v>
      </c>
      <c r="D38" s="92">
        <v>0</v>
      </c>
      <c r="E38" s="92">
        <v>0</v>
      </c>
      <c r="F38" s="92">
        <v>0</v>
      </c>
      <c r="G38" s="92">
        <v>0</v>
      </c>
      <c r="H38" s="92">
        <v>0</v>
      </c>
      <c r="I38" s="72">
        <f t="shared" si="6"/>
        <v>0</v>
      </c>
    </row>
    <row r="39" spans="1:10" s="1" customFormat="1" ht="15" x14ac:dyDescent="0.25">
      <c r="A39" s="9"/>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8">SUM(E3:E38)-E25-E28-E29-E30</f>
        <v>0</v>
      </c>
      <c r="F42" s="75">
        <f t="shared" si="8"/>
        <v>0</v>
      </c>
      <c r="G42" s="75">
        <f t="shared" si="8"/>
        <v>0</v>
      </c>
      <c r="H42" s="75">
        <f t="shared" si="8"/>
        <v>0</v>
      </c>
      <c r="I42" s="75">
        <f>SUM(D42:H42)</f>
        <v>0</v>
      </c>
    </row>
    <row r="43" spans="1:10" s="1" customFormat="1" ht="15" x14ac:dyDescent="0.25">
      <c r="A43" s="1" t="s">
        <v>114</v>
      </c>
      <c r="B43" s="5">
        <f>'UF PI'!B55</f>
        <v>0.34100000000000003</v>
      </c>
      <c r="C43" s="5"/>
      <c r="D43" s="72">
        <f>D42*$B$43</f>
        <v>0</v>
      </c>
      <c r="E43" s="72">
        <f t="shared" ref="E43:H43" si="9">E42*$B$43</f>
        <v>0</v>
      </c>
      <c r="F43" s="72">
        <f t="shared" si="9"/>
        <v>0</v>
      </c>
      <c r="G43" s="72">
        <f t="shared" si="9"/>
        <v>0</v>
      </c>
      <c r="H43" s="72">
        <f t="shared" si="9"/>
        <v>0</v>
      </c>
      <c r="I43" s="72">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s="1" customFormat="1" thickTop="1" x14ac:dyDescent="0.25">
      <c r="D45" s="67"/>
      <c r="E45" s="67"/>
      <c r="F45" s="67"/>
      <c r="G45" s="67"/>
      <c r="H45" s="67"/>
      <c r="I45" s="67"/>
    </row>
    <row r="46" spans="1:10" s="1" customFormat="1" ht="15.75" customHeight="1" x14ac:dyDescent="0.25">
      <c r="A46" s="9" t="s">
        <v>115</v>
      </c>
      <c r="C46" s="72"/>
      <c r="D46" s="72"/>
      <c r="E46" s="72"/>
      <c r="F46" s="72"/>
      <c r="G46" s="72"/>
      <c r="H46" s="72"/>
    </row>
    <row r="47" spans="1:10" x14ac:dyDescent="0.25">
      <c r="A47" s="12"/>
      <c r="B47" s="12">
        <f>'UF PI'!B59</f>
        <v>0.42857000000000001</v>
      </c>
      <c r="C47" s="12"/>
      <c r="D47" s="75">
        <f>D41*$B$47</f>
        <v>0</v>
      </c>
      <c r="E47" s="75">
        <f t="shared" ref="E47:H47" si="10">E41*$B$47</f>
        <v>0</v>
      </c>
      <c r="F47" s="75">
        <f t="shared" si="10"/>
        <v>0</v>
      </c>
      <c r="G47" s="75">
        <f t="shared" si="10"/>
        <v>0</v>
      </c>
      <c r="H47" s="75">
        <f t="shared" si="10"/>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1">ROUND(E55*1.03,0)</f>
        <v>0</v>
      </c>
      <c r="G55" s="67">
        <f t="shared" si="11"/>
        <v>0</v>
      </c>
      <c r="H55" s="67">
        <v>0</v>
      </c>
      <c r="I55" s="72">
        <f t="shared" ref="I55:I78" si="12">SUM(D55:H55)</f>
        <v>0</v>
      </c>
      <c r="J55" s="14"/>
      <c r="K55" s="14"/>
      <c r="L55" s="14"/>
    </row>
    <row r="56" spans="1:12" hidden="1" x14ac:dyDescent="0.25">
      <c r="A56" s="66" t="s">
        <v>48</v>
      </c>
      <c r="B56" s="1"/>
      <c r="C56" s="15">
        <v>0.30099999999999999</v>
      </c>
      <c r="D56" s="72">
        <f>ROUND(D55*$C$56,0)</f>
        <v>0</v>
      </c>
      <c r="E56" s="72">
        <f t="shared" ref="E56:H56" si="13">ROUND(E55*$C$56,0)</f>
        <v>0</v>
      </c>
      <c r="F56" s="72">
        <f t="shared" si="13"/>
        <v>0</v>
      </c>
      <c r="G56" s="72">
        <f t="shared" si="13"/>
        <v>0</v>
      </c>
      <c r="H56" s="72">
        <f t="shared" si="13"/>
        <v>0</v>
      </c>
      <c r="I56" s="72">
        <f t="shared" si="12"/>
        <v>0</v>
      </c>
    </row>
    <row r="57" spans="1:12" hidden="1" x14ac:dyDescent="0.25">
      <c r="A57" s="66" t="s">
        <v>49</v>
      </c>
      <c r="B57" s="97">
        <v>0</v>
      </c>
      <c r="C57" s="98">
        <v>58656</v>
      </c>
      <c r="D57" s="67">
        <f>(C57/12)*B57</f>
        <v>0</v>
      </c>
      <c r="E57" s="67">
        <f>ROUND(D57*1.03,0)</f>
        <v>0</v>
      </c>
      <c r="F57" s="67">
        <f t="shared" ref="F57:G57" si="14">ROUND(E57*1.03,0)</f>
        <v>0</v>
      </c>
      <c r="G57" s="67">
        <f t="shared" si="14"/>
        <v>0</v>
      </c>
      <c r="H57" s="67">
        <v>0</v>
      </c>
      <c r="I57" s="72">
        <f t="shared" si="12"/>
        <v>0</v>
      </c>
      <c r="J57" s="14"/>
      <c r="K57" s="14"/>
      <c r="L57" s="14"/>
    </row>
    <row r="58" spans="1:12" hidden="1" x14ac:dyDescent="0.25">
      <c r="A58" s="66" t="s">
        <v>48</v>
      </c>
      <c r="B58" s="1"/>
      <c r="C58" s="15">
        <v>0.377</v>
      </c>
      <c r="D58" s="72">
        <f>ROUND(D57*$C$58,0)</f>
        <v>0</v>
      </c>
      <c r="E58" s="72">
        <f t="shared" ref="E58:H58" si="15">ROUND(E57*$C$58,0)</f>
        <v>0</v>
      </c>
      <c r="F58" s="72">
        <f t="shared" si="15"/>
        <v>0</v>
      </c>
      <c r="G58" s="72">
        <f t="shared" si="15"/>
        <v>0</v>
      </c>
      <c r="H58" s="72">
        <f t="shared" si="15"/>
        <v>0</v>
      </c>
      <c r="I58" s="72">
        <f t="shared" si="12"/>
        <v>0</v>
      </c>
      <c r="J58" s="18"/>
    </row>
    <row r="59" spans="1:12" hidden="1" x14ac:dyDescent="0.25">
      <c r="A59" s="66" t="s">
        <v>119</v>
      </c>
      <c r="B59" s="97">
        <v>0</v>
      </c>
      <c r="C59" s="98">
        <v>31320</v>
      </c>
      <c r="D59" s="67">
        <f>(C59/12)*B59</f>
        <v>0</v>
      </c>
      <c r="E59" s="67">
        <f>ROUND(D59*1.03,0)</f>
        <v>0</v>
      </c>
      <c r="F59" s="67">
        <f t="shared" ref="F59:H59" si="16">ROUND(E59*1.03,0)</f>
        <v>0</v>
      </c>
      <c r="G59" s="67">
        <f t="shared" si="16"/>
        <v>0</v>
      </c>
      <c r="H59" s="67">
        <f t="shared" si="16"/>
        <v>0</v>
      </c>
      <c r="I59" s="72">
        <f t="shared" si="12"/>
        <v>0</v>
      </c>
      <c r="J59" s="14"/>
      <c r="K59" s="14"/>
      <c r="L59" s="14"/>
    </row>
    <row r="60" spans="1:12" hidden="1" x14ac:dyDescent="0.25">
      <c r="A60" s="66" t="s">
        <v>48</v>
      </c>
      <c r="B60" s="1"/>
      <c r="C60" s="15">
        <v>0.50600000000000001</v>
      </c>
      <c r="D60" s="72">
        <f>ROUND(D59*$C$60,0)</f>
        <v>0</v>
      </c>
      <c r="E60" s="72">
        <f t="shared" ref="E60:H60" si="17">ROUND(E59*$C$60,0)</f>
        <v>0</v>
      </c>
      <c r="F60" s="72">
        <f t="shared" si="17"/>
        <v>0</v>
      </c>
      <c r="G60" s="72">
        <f t="shared" si="17"/>
        <v>0</v>
      </c>
      <c r="H60" s="72">
        <f t="shared" si="17"/>
        <v>0</v>
      </c>
      <c r="I60" s="72">
        <f t="shared" si="12"/>
        <v>0</v>
      </c>
    </row>
    <row r="61" spans="1:12" hidden="1" x14ac:dyDescent="0.25">
      <c r="A61" s="66" t="s">
        <v>51</v>
      </c>
      <c r="B61" s="97">
        <v>0</v>
      </c>
      <c r="C61" s="98">
        <v>58656</v>
      </c>
      <c r="D61" s="67">
        <f>(C61/12)*B61</f>
        <v>0</v>
      </c>
      <c r="E61" s="67">
        <f>ROUND(D61*1.03,0)</f>
        <v>0</v>
      </c>
      <c r="F61" s="67">
        <f t="shared" ref="F61:H61" si="18">ROUND(E61*1.03,0)</f>
        <v>0</v>
      </c>
      <c r="G61" s="67">
        <f t="shared" si="18"/>
        <v>0</v>
      </c>
      <c r="H61" s="67">
        <f t="shared" si="18"/>
        <v>0</v>
      </c>
      <c r="I61" s="72">
        <f t="shared" si="12"/>
        <v>0</v>
      </c>
      <c r="J61" s="14"/>
      <c r="K61" s="14"/>
      <c r="L61" s="14"/>
    </row>
    <row r="62" spans="1:12" hidden="1" x14ac:dyDescent="0.25">
      <c r="A62" s="66" t="s">
        <v>48</v>
      </c>
      <c r="B62" s="1"/>
      <c r="C62" s="15">
        <v>0.11600000000000001</v>
      </c>
      <c r="D62" s="72">
        <f>ROUND(D61*$C$62,0)</f>
        <v>0</v>
      </c>
      <c r="E62" s="72">
        <f t="shared" ref="E62:H62" si="19">ROUND(E61*$C$62,0)</f>
        <v>0</v>
      </c>
      <c r="F62" s="72">
        <f t="shared" si="19"/>
        <v>0</v>
      </c>
      <c r="G62" s="72">
        <f t="shared" si="19"/>
        <v>0</v>
      </c>
      <c r="H62" s="72">
        <f t="shared" si="19"/>
        <v>0</v>
      </c>
      <c r="I62" s="72">
        <f t="shared" si="12"/>
        <v>0</v>
      </c>
    </row>
    <row r="63" spans="1:12" hidden="1" x14ac:dyDescent="0.25">
      <c r="A63" s="66" t="s">
        <v>52</v>
      </c>
      <c r="B63" s="97">
        <v>0</v>
      </c>
      <c r="C63" s="98">
        <v>22754</v>
      </c>
      <c r="D63" s="67">
        <f>(C63/12)*B63</f>
        <v>0</v>
      </c>
      <c r="E63" s="67">
        <f>ROUND(D63*1.03,0)</f>
        <v>0</v>
      </c>
      <c r="F63" s="67">
        <f t="shared" ref="F63:G63" si="20">ROUND(E63*1.03,0)</f>
        <v>0</v>
      </c>
      <c r="G63" s="67">
        <f t="shared" si="20"/>
        <v>0</v>
      </c>
      <c r="H63" s="67">
        <v>0</v>
      </c>
      <c r="I63" s="72">
        <f t="shared" si="12"/>
        <v>0</v>
      </c>
      <c r="J63" s="14"/>
      <c r="K63" s="14"/>
      <c r="L63" s="14"/>
    </row>
    <row r="64" spans="1:12" hidden="1" x14ac:dyDescent="0.25">
      <c r="A64" s="66" t="s">
        <v>48</v>
      </c>
      <c r="B64" s="1"/>
      <c r="C64" s="15">
        <v>0.11600000000000001</v>
      </c>
      <c r="D64" s="72">
        <f>ROUND(D63*$C$64,0)</f>
        <v>0</v>
      </c>
      <c r="E64" s="72">
        <f t="shared" ref="E64:H64" si="21">ROUND(E63*$C$64,0)</f>
        <v>0</v>
      </c>
      <c r="F64" s="72">
        <f t="shared" si="21"/>
        <v>0</v>
      </c>
      <c r="G64" s="72">
        <f t="shared" si="21"/>
        <v>0</v>
      </c>
      <c r="H64" s="72">
        <f t="shared" si="21"/>
        <v>0</v>
      </c>
      <c r="I64" s="72">
        <f t="shared" si="12"/>
        <v>0</v>
      </c>
    </row>
    <row r="65" spans="1:12" hidden="1" x14ac:dyDescent="0.25">
      <c r="A65" s="66" t="s">
        <v>53</v>
      </c>
      <c r="B65" s="97">
        <v>0</v>
      </c>
      <c r="C65" s="99">
        <v>13</v>
      </c>
      <c r="D65" s="67">
        <f>B65*C65</f>
        <v>0</v>
      </c>
      <c r="E65" s="67">
        <f>ROUND(D65*1.03,0)</f>
        <v>0</v>
      </c>
      <c r="F65" s="67">
        <f>ROUND(E65*1.03,0)</f>
        <v>0</v>
      </c>
      <c r="G65" s="67">
        <f>ROUND(F65*1.03,0)</f>
        <v>0</v>
      </c>
      <c r="H65" s="67">
        <f>ROUND(G65*1.03,0)</f>
        <v>0</v>
      </c>
      <c r="I65" s="72">
        <f t="shared" si="12"/>
        <v>0</v>
      </c>
      <c r="J65" s="14"/>
      <c r="K65" s="14"/>
      <c r="L65" s="14"/>
    </row>
    <row r="66" spans="1:12" hidden="1" x14ac:dyDescent="0.25">
      <c r="A66" s="66" t="s">
        <v>48</v>
      </c>
      <c r="B66" s="1"/>
      <c r="C66" s="15">
        <v>4.2000000000000003E-2</v>
      </c>
      <c r="D66" s="72">
        <f>ROUND(D65*$C$66,0)</f>
        <v>0</v>
      </c>
      <c r="E66" s="72">
        <f t="shared" ref="E66:H66" si="22">ROUND(E65*$C$66,0)</f>
        <v>0</v>
      </c>
      <c r="F66" s="72">
        <f t="shared" si="22"/>
        <v>0</v>
      </c>
      <c r="G66" s="72">
        <f t="shared" si="22"/>
        <v>0</v>
      </c>
      <c r="H66" s="72">
        <f t="shared" si="22"/>
        <v>0</v>
      </c>
      <c r="I66" s="72">
        <f t="shared" si="12"/>
        <v>0</v>
      </c>
    </row>
    <row r="67" spans="1:12" hidden="1" x14ac:dyDescent="0.25">
      <c r="A67" s="66" t="s">
        <v>54</v>
      </c>
      <c r="B67" s="97">
        <v>0</v>
      </c>
      <c r="C67" s="99">
        <v>13</v>
      </c>
      <c r="D67" s="67">
        <f>B67*C67</f>
        <v>0</v>
      </c>
      <c r="E67" s="67">
        <f>ROUND(D67*1.03,0)</f>
        <v>0</v>
      </c>
      <c r="F67" s="67">
        <f>ROUND(E67*1.03,0)</f>
        <v>0</v>
      </c>
      <c r="G67" s="67">
        <f>ROUND(F67*1.03,0)</f>
        <v>0</v>
      </c>
      <c r="H67" s="67">
        <f>ROUND(G67*1.03,0)</f>
        <v>0</v>
      </c>
      <c r="I67" s="72">
        <f t="shared" si="12"/>
        <v>0</v>
      </c>
      <c r="J67" s="14"/>
      <c r="K67" s="14"/>
      <c r="L67" s="14"/>
    </row>
    <row r="68" spans="1:12" hidden="1" x14ac:dyDescent="0.25">
      <c r="A68" s="66" t="s">
        <v>48</v>
      </c>
      <c r="B68" s="1"/>
      <c r="C68" s="15">
        <v>0.01</v>
      </c>
      <c r="D68" s="72">
        <f>ROUND(D67*$C$68,0)</f>
        <v>0</v>
      </c>
      <c r="E68" s="72">
        <f t="shared" ref="E68:H68" si="23">ROUND(E67*$C$68,0)</f>
        <v>0</v>
      </c>
      <c r="F68" s="72">
        <f t="shared" si="23"/>
        <v>0</v>
      </c>
      <c r="G68" s="72">
        <f t="shared" si="23"/>
        <v>0</v>
      </c>
      <c r="H68" s="72">
        <f t="shared" si="23"/>
        <v>0</v>
      </c>
      <c r="I68" s="72">
        <f t="shared" si="12"/>
        <v>0</v>
      </c>
      <c r="J68" s="14"/>
      <c r="K68" s="14"/>
      <c r="L68" s="14"/>
    </row>
    <row r="69" spans="1:12" hidden="1" x14ac:dyDescent="0.25">
      <c r="A69" s="66" t="s">
        <v>57</v>
      </c>
      <c r="B69" s="1" t="s">
        <v>58</v>
      </c>
      <c r="C69" s="1"/>
      <c r="D69" s="96">
        <v>0</v>
      </c>
      <c r="E69" s="96">
        <v>0</v>
      </c>
      <c r="F69" s="96">
        <v>0</v>
      </c>
      <c r="G69" s="96">
        <v>0</v>
      </c>
      <c r="H69" s="96">
        <v>0</v>
      </c>
      <c r="I69" s="72">
        <f t="shared" si="12"/>
        <v>0</v>
      </c>
      <c r="J69" s="14"/>
      <c r="K69" s="14"/>
      <c r="L69" s="14"/>
    </row>
    <row r="70" spans="1:12" hidden="1" x14ac:dyDescent="0.25">
      <c r="A70" s="66" t="s">
        <v>59</v>
      </c>
      <c r="B70" s="1"/>
      <c r="C70" s="1"/>
      <c r="D70" s="96">
        <v>0</v>
      </c>
      <c r="E70" s="96">
        <v>0</v>
      </c>
      <c r="F70" s="96">
        <v>0</v>
      </c>
      <c r="G70" s="96">
        <v>0</v>
      </c>
      <c r="H70" s="96">
        <v>0</v>
      </c>
      <c r="I70" s="72">
        <f t="shared" si="12"/>
        <v>0</v>
      </c>
      <c r="J70" s="14"/>
      <c r="K70" s="14"/>
      <c r="L70" s="14"/>
    </row>
    <row r="71" spans="1:12" hidden="1" x14ac:dyDescent="0.25">
      <c r="A71" s="66" t="s">
        <v>60</v>
      </c>
      <c r="B71" s="1"/>
      <c r="C71" s="1"/>
      <c r="D71" s="96">
        <v>0</v>
      </c>
      <c r="E71" s="96">
        <v>0</v>
      </c>
      <c r="F71" s="96">
        <v>0</v>
      </c>
      <c r="G71" s="96">
        <v>0</v>
      </c>
      <c r="H71" s="96">
        <v>0</v>
      </c>
      <c r="I71" s="72">
        <f t="shared" si="12"/>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2"/>
        <v>0</v>
      </c>
      <c r="J72" s="14"/>
      <c r="K72" s="14"/>
      <c r="L72" s="14"/>
    </row>
    <row r="73" spans="1:12" hidden="1" x14ac:dyDescent="0.25">
      <c r="A73" s="1" t="s">
        <v>62</v>
      </c>
      <c r="B73" s="66" t="s">
        <v>58</v>
      </c>
      <c r="C73" s="66"/>
      <c r="D73" s="96">
        <v>0</v>
      </c>
      <c r="E73" s="96">
        <v>0</v>
      </c>
      <c r="F73" s="96">
        <v>0</v>
      </c>
      <c r="G73" s="96">
        <v>0</v>
      </c>
      <c r="H73" s="96">
        <v>0</v>
      </c>
      <c r="I73" s="72">
        <f t="shared" si="12"/>
        <v>0</v>
      </c>
      <c r="J73" s="14"/>
      <c r="K73" s="14"/>
      <c r="L73" s="14"/>
    </row>
    <row r="74" spans="1:12" hidden="1" x14ac:dyDescent="0.25">
      <c r="A74" s="1" t="s">
        <v>64</v>
      </c>
      <c r="B74" s="1"/>
      <c r="C74" s="1"/>
      <c r="D74" s="96">
        <v>0</v>
      </c>
      <c r="E74" s="96">
        <v>0</v>
      </c>
      <c r="F74" s="96">
        <v>0</v>
      </c>
      <c r="G74" s="96">
        <v>0</v>
      </c>
      <c r="H74" s="96">
        <v>0</v>
      </c>
      <c r="I74" s="72">
        <f t="shared" si="12"/>
        <v>0</v>
      </c>
      <c r="J74" s="14"/>
      <c r="K74" s="14"/>
      <c r="L74" s="14"/>
    </row>
    <row r="75" spans="1:12" hidden="1" x14ac:dyDescent="0.25">
      <c r="A75" s="66" t="s">
        <v>65</v>
      </c>
      <c r="B75" s="1"/>
      <c r="C75" s="1"/>
      <c r="D75" s="96">
        <v>0</v>
      </c>
      <c r="E75" s="96">
        <v>0</v>
      </c>
      <c r="F75" s="96">
        <v>0</v>
      </c>
      <c r="G75" s="96">
        <v>0</v>
      </c>
      <c r="H75" s="96">
        <v>0</v>
      </c>
      <c r="I75" s="72">
        <f t="shared" si="12"/>
        <v>0</v>
      </c>
      <c r="J75" s="14"/>
      <c r="K75" s="14"/>
      <c r="L75" s="14"/>
    </row>
    <row r="76" spans="1:12" hidden="1" x14ac:dyDescent="0.25">
      <c r="A76" s="66" t="s">
        <v>66</v>
      </c>
      <c r="B76" s="1"/>
      <c r="C76" s="1"/>
      <c r="D76" s="96">
        <v>0</v>
      </c>
      <c r="E76" s="96">
        <v>0</v>
      </c>
      <c r="F76" s="96">
        <v>0</v>
      </c>
      <c r="G76" s="96">
        <v>0</v>
      </c>
      <c r="H76" s="96">
        <v>0</v>
      </c>
      <c r="I76" s="72">
        <f t="shared" si="12"/>
        <v>0</v>
      </c>
      <c r="J76" s="14"/>
      <c r="K76" s="14"/>
      <c r="L76" s="14"/>
    </row>
    <row r="77" spans="1:12" hidden="1" x14ac:dyDescent="0.25">
      <c r="A77" s="1" t="s">
        <v>67</v>
      </c>
      <c r="B77" s="1"/>
      <c r="C77" s="1"/>
      <c r="D77" s="96">
        <v>0</v>
      </c>
      <c r="E77" s="96">
        <v>0</v>
      </c>
      <c r="F77" s="96">
        <v>0</v>
      </c>
      <c r="G77" s="96">
        <v>0</v>
      </c>
      <c r="H77" s="96">
        <v>0</v>
      </c>
      <c r="I77" s="72">
        <f t="shared" si="12"/>
        <v>0</v>
      </c>
    </row>
    <row r="78" spans="1:12" hidden="1" x14ac:dyDescent="0.25">
      <c r="A78" s="1" t="s">
        <v>68</v>
      </c>
      <c r="B78" s="1"/>
      <c r="C78" s="1"/>
      <c r="D78" s="96">
        <v>0</v>
      </c>
      <c r="E78" s="96">
        <v>0</v>
      </c>
      <c r="F78" s="96">
        <v>0</v>
      </c>
      <c r="G78" s="96">
        <v>0</v>
      </c>
      <c r="H78" s="96">
        <v>0</v>
      </c>
      <c r="I78" s="72">
        <f t="shared" si="12"/>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4">SUM(E55:E79)-E69-E72-E73</f>
        <v>0</v>
      </c>
      <c r="F81" s="75">
        <f t="shared" si="24"/>
        <v>0</v>
      </c>
      <c r="G81" s="75">
        <f t="shared" si="24"/>
        <v>0</v>
      </c>
      <c r="H81" s="75">
        <f t="shared" si="24"/>
        <v>0</v>
      </c>
      <c r="I81" s="75">
        <f>SUM(D81:H81)</f>
        <v>0</v>
      </c>
    </row>
    <row r="82" spans="1:9" hidden="1" x14ac:dyDescent="0.25">
      <c r="A82" s="1" t="s">
        <v>114</v>
      </c>
      <c r="B82" s="5">
        <f>'UF PI'!B94</f>
        <v>0.34100000000000003</v>
      </c>
      <c r="C82" s="5"/>
      <c r="D82" s="72">
        <f>ROUND(D81*$B$82,0)</f>
        <v>0</v>
      </c>
      <c r="E82" s="72">
        <f t="shared" ref="E82:H82" si="25">ROUND(E81*$B$82,0)</f>
        <v>0</v>
      </c>
      <c r="F82" s="72">
        <f t="shared" si="25"/>
        <v>0</v>
      </c>
      <c r="G82" s="72">
        <f t="shared" si="25"/>
        <v>0</v>
      </c>
      <c r="H82" s="72">
        <f t="shared" si="25"/>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6">SUM(D85:H85)</f>
        <v>0</v>
      </c>
    </row>
    <row r="86" spans="1:9" hidden="1" x14ac:dyDescent="0.25">
      <c r="A86" s="66" t="s">
        <v>122</v>
      </c>
      <c r="B86" s="1"/>
      <c r="C86" s="1"/>
      <c r="D86" s="67">
        <v>0</v>
      </c>
      <c r="E86" s="67">
        <v>0</v>
      </c>
      <c r="F86" s="67">
        <v>0</v>
      </c>
      <c r="G86" s="67">
        <v>0</v>
      </c>
      <c r="H86" s="67">
        <v>0</v>
      </c>
      <c r="I86" s="67">
        <f t="shared" si="26"/>
        <v>0</v>
      </c>
    </row>
    <row r="87" spans="1:9" ht="16.5" hidden="1" thickBot="1" x14ac:dyDescent="0.3">
      <c r="A87" s="26"/>
      <c r="B87" s="26"/>
      <c r="C87" s="26"/>
      <c r="D87" s="27">
        <f>D83+D85+D86</f>
        <v>0</v>
      </c>
      <c r="E87" s="27">
        <f t="shared" ref="E87:H87" si="27">E83+E85+E86</f>
        <v>0</v>
      </c>
      <c r="F87" s="27">
        <f t="shared" si="27"/>
        <v>0</v>
      </c>
      <c r="G87" s="27">
        <f t="shared" si="27"/>
        <v>0</v>
      </c>
      <c r="H87" s="27">
        <f t="shared" si="27"/>
        <v>0</v>
      </c>
      <c r="I87" s="76">
        <f t="shared" si="26"/>
        <v>0</v>
      </c>
    </row>
  </sheetData>
  <sheetProtection deleteColumns="0" selectLockedCells="1"/>
  <mergeCells count="1">
    <mergeCell ref="K4:M4"/>
  </mergeCells>
  <pageMargins left="0.25" right="0.25" top="0.75" bottom="0.75" header="0.3" footer="0.3"/>
  <pageSetup scale="58" fitToHeight="0" orientation="portrait" r:id="rId1"/>
  <rowBreaks count="1" manualBreakCount="1">
    <brk id="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7"/>
  <sheetViews>
    <sheetView topLeftCell="A11" zoomScaleNormal="100" workbookViewId="0">
      <selection activeCell="C25" sqref="C25"/>
    </sheetView>
  </sheetViews>
  <sheetFormatPr defaultColWidth="8.875" defaultRowHeight="15.75" x14ac:dyDescent="0.25"/>
  <cols>
    <col min="1" max="1" width="29.375"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28" si="0">SUM(D3:H3)</f>
        <v>0</v>
      </c>
    </row>
    <row r="4" spans="1:13" s="1" customFormat="1" ht="17.25" thickTop="1" thickBot="1" x14ac:dyDescent="0.3">
      <c r="A4" s="66" t="s">
        <v>48</v>
      </c>
      <c r="C4" s="15">
        <v>0.30099999999999999</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0.377</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0.377</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0.50600000000000001</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0.50600000000000001</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0.11600000000000001</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58656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0.11600000000000001</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0.11600000000000001</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0.11600000000000001</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4.2000000000000003E-2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0.01</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ref="I30:I38" si="6">SUM(D30:H30)</f>
        <v>0</v>
      </c>
    </row>
    <row r="31" spans="1:9" s="1" customFormat="1" ht="15" x14ac:dyDescent="0.25">
      <c r="A31" s="1" t="s">
        <v>64</v>
      </c>
      <c r="D31" s="92">
        <v>0</v>
      </c>
      <c r="E31" s="92">
        <v>0</v>
      </c>
      <c r="F31" s="92">
        <v>0</v>
      </c>
      <c r="G31" s="92">
        <v>0</v>
      </c>
      <c r="H31" s="92">
        <v>0</v>
      </c>
      <c r="I31" s="72">
        <f t="shared" si="6"/>
        <v>0</v>
      </c>
    </row>
    <row r="32" spans="1:9" s="1" customFormat="1" ht="15" x14ac:dyDescent="0.25">
      <c r="A32" s="66" t="s">
        <v>65</v>
      </c>
      <c r="D32" s="92">
        <v>0</v>
      </c>
      <c r="E32" s="92">
        <v>0</v>
      </c>
      <c r="F32" s="92">
        <v>0</v>
      </c>
      <c r="G32" s="92">
        <v>0</v>
      </c>
      <c r="H32" s="92">
        <v>0</v>
      </c>
      <c r="I32" s="72">
        <f t="shared" si="6"/>
        <v>0</v>
      </c>
    </row>
    <row r="33" spans="1:10" s="1" customFormat="1" ht="15" x14ac:dyDescent="0.25">
      <c r="A33" s="66" t="s">
        <v>66</v>
      </c>
      <c r="D33" s="92">
        <v>0</v>
      </c>
      <c r="E33" s="92">
        <v>0</v>
      </c>
      <c r="F33" s="92">
        <v>0</v>
      </c>
      <c r="G33" s="92">
        <v>0</v>
      </c>
      <c r="H33" s="92">
        <v>0</v>
      </c>
      <c r="I33" s="72">
        <f t="shared" si="6"/>
        <v>0</v>
      </c>
    </row>
    <row r="34" spans="1:10" s="1" customFormat="1" ht="15" x14ac:dyDescent="0.25">
      <c r="A34" s="1" t="s">
        <v>67</v>
      </c>
      <c r="D34" s="92">
        <v>0</v>
      </c>
      <c r="E34" s="92">
        <v>0</v>
      </c>
      <c r="F34" s="92">
        <v>0</v>
      </c>
      <c r="G34" s="92">
        <v>0</v>
      </c>
      <c r="H34" s="92">
        <v>0</v>
      </c>
      <c r="I34" s="72">
        <f t="shared" si="6"/>
        <v>0</v>
      </c>
    </row>
    <row r="35" spans="1:10" s="1" customFormat="1" ht="15" x14ac:dyDescent="0.25">
      <c r="A35" s="1" t="s">
        <v>68</v>
      </c>
      <c r="D35" s="92">
        <v>0</v>
      </c>
      <c r="E35" s="92">
        <v>0</v>
      </c>
      <c r="F35" s="92">
        <v>0</v>
      </c>
      <c r="G35" s="92">
        <v>0</v>
      </c>
      <c r="H35" s="92">
        <v>0</v>
      </c>
      <c r="I35" s="72">
        <f t="shared" si="6"/>
        <v>0</v>
      </c>
      <c r="J35" s="66"/>
    </row>
    <row r="36" spans="1:10" s="1" customFormat="1" ht="15" x14ac:dyDescent="0.25">
      <c r="A36" s="1" t="s">
        <v>68</v>
      </c>
      <c r="D36" s="92">
        <v>0</v>
      </c>
      <c r="E36" s="92">
        <v>0</v>
      </c>
      <c r="F36" s="92">
        <v>0</v>
      </c>
      <c r="G36" s="92">
        <v>0</v>
      </c>
      <c r="H36" s="92">
        <v>0</v>
      </c>
      <c r="I36" s="72">
        <f t="shared" ref="I36:I37" si="7">SUM(D36:H36)</f>
        <v>0</v>
      </c>
      <c r="J36" s="66"/>
    </row>
    <row r="37" spans="1:10" s="1" customFormat="1" ht="15" x14ac:dyDescent="0.25">
      <c r="A37" s="1" t="s">
        <v>68</v>
      </c>
      <c r="D37" s="92">
        <v>0</v>
      </c>
      <c r="E37" s="92">
        <v>0</v>
      </c>
      <c r="F37" s="92">
        <v>0</v>
      </c>
      <c r="G37" s="92">
        <v>0</v>
      </c>
      <c r="H37" s="92">
        <v>0</v>
      </c>
      <c r="I37" s="72">
        <f t="shared" si="7"/>
        <v>0</v>
      </c>
      <c r="J37" s="66"/>
    </row>
    <row r="38" spans="1:10" s="1" customFormat="1" ht="15" x14ac:dyDescent="0.25">
      <c r="A38" s="66" t="s">
        <v>104</v>
      </c>
      <c r="D38" s="92">
        <v>0</v>
      </c>
      <c r="E38" s="92">
        <v>0</v>
      </c>
      <c r="F38" s="92">
        <v>0</v>
      </c>
      <c r="G38" s="92">
        <v>0</v>
      </c>
      <c r="H38" s="92">
        <v>0</v>
      </c>
      <c r="I38" s="72">
        <f t="shared" si="6"/>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8">SUM(E3:E38)-E25-E28-E29-E30</f>
        <v>0</v>
      </c>
      <c r="F42" s="75">
        <f t="shared" si="8"/>
        <v>0</v>
      </c>
      <c r="G42" s="75">
        <f t="shared" si="8"/>
        <v>0</v>
      </c>
      <c r="H42" s="75">
        <f t="shared" si="8"/>
        <v>0</v>
      </c>
      <c r="I42" s="105">
        <f>SUM(D42:H42)</f>
        <v>0</v>
      </c>
    </row>
    <row r="43" spans="1:10" s="1" customFormat="1" ht="15" x14ac:dyDescent="0.25">
      <c r="A43" s="1" t="s">
        <v>114</v>
      </c>
      <c r="B43" s="5">
        <f>'UF PI'!B55</f>
        <v>0.34100000000000003</v>
      </c>
      <c r="C43" s="5"/>
      <c r="D43" s="72">
        <f>D42*$B$43</f>
        <v>0</v>
      </c>
      <c r="E43" s="72">
        <f t="shared" ref="E43:H43" si="9">E42*$B$43</f>
        <v>0</v>
      </c>
      <c r="F43" s="72">
        <f t="shared" si="9"/>
        <v>0</v>
      </c>
      <c r="G43" s="72">
        <f t="shared" si="9"/>
        <v>0</v>
      </c>
      <c r="H43" s="72">
        <f t="shared" si="9"/>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10">E41*$B$47</f>
        <v>0</v>
      </c>
      <c r="F47" s="75">
        <f t="shared" si="10"/>
        <v>0</v>
      </c>
      <c r="G47" s="75">
        <f t="shared" si="10"/>
        <v>0</v>
      </c>
      <c r="H47" s="75">
        <f t="shared" si="10"/>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1">ROUND(E55*1.03,0)</f>
        <v>0</v>
      </c>
      <c r="G55" s="67">
        <f t="shared" si="11"/>
        <v>0</v>
      </c>
      <c r="H55" s="67">
        <v>0</v>
      </c>
      <c r="I55" s="72">
        <f t="shared" ref="I55:I78" si="12">SUM(D55:H55)</f>
        <v>0</v>
      </c>
      <c r="J55" s="14"/>
      <c r="K55" s="14"/>
      <c r="L55" s="14"/>
    </row>
    <row r="56" spans="1:12" hidden="1" x14ac:dyDescent="0.25">
      <c r="A56" s="66" t="s">
        <v>48</v>
      </c>
      <c r="B56" s="1"/>
      <c r="C56" s="15">
        <v>0.30099999999999999</v>
      </c>
      <c r="D56" s="72">
        <f>ROUND(D55*$C$56,0)</f>
        <v>0</v>
      </c>
      <c r="E56" s="72">
        <f t="shared" ref="E56:H56" si="13">ROUND(E55*$C$56,0)</f>
        <v>0</v>
      </c>
      <c r="F56" s="72">
        <f t="shared" si="13"/>
        <v>0</v>
      </c>
      <c r="G56" s="72">
        <f t="shared" si="13"/>
        <v>0</v>
      </c>
      <c r="H56" s="72">
        <f t="shared" si="13"/>
        <v>0</v>
      </c>
      <c r="I56" s="72">
        <f t="shared" si="12"/>
        <v>0</v>
      </c>
    </row>
    <row r="57" spans="1:12" hidden="1" x14ac:dyDescent="0.25">
      <c r="A57" s="66" t="s">
        <v>49</v>
      </c>
      <c r="B57" s="97">
        <v>0</v>
      </c>
      <c r="C57" s="98">
        <v>58656</v>
      </c>
      <c r="D57" s="67">
        <f>(C57/12)*B57</f>
        <v>0</v>
      </c>
      <c r="E57" s="67">
        <f>ROUND(D57*1.03,0)</f>
        <v>0</v>
      </c>
      <c r="F57" s="67">
        <f t="shared" ref="F57:G57" si="14">ROUND(E57*1.03,0)</f>
        <v>0</v>
      </c>
      <c r="G57" s="67">
        <f t="shared" si="14"/>
        <v>0</v>
      </c>
      <c r="H57" s="67">
        <v>0</v>
      </c>
      <c r="I57" s="72">
        <f t="shared" si="12"/>
        <v>0</v>
      </c>
      <c r="J57" s="14"/>
      <c r="K57" s="14"/>
      <c r="L57" s="14"/>
    </row>
    <row r="58" spans="1:12" hidden="1" x14ac:dyDescent="0.25">
      <c r="A58" s="66" t="s">
        <v>48</v>
      </c>
      <c r="B58" s="1"/>
      <c r="C58" s="15">
        <v>0.377</v>
      </c>
      <c r="D58" s="72">
        <f>ROUND(D57*$C$58,0)</f>
        <v>0</v>
      </c>
      <c r="E58" s="72">
        <f t="shared" ref="E58:H58" si="15">ROUND(E57*$C$58,0)</f>
        <v>0</v>
      </c>
      <c r="F58" s="72">
        <f t="shared" si="15"/>
        <v>0</v>
      </c>
      <c r="G58" s="72">
        <f t="shared" si="15"/>
        <v>0</v>
      </c>
      <c r="H58" s="72">
        <f t="shared" si="15"/>
        <v>0</v>
      </c>
      <c r="I58" s="72">
        <f t="shared" si="12"/>
        <v>0</v>
      </c>
      <c r="J58" s="18"/>
    </row>
    <row r="59" spans="1:12" hidden="1" x14ac:dyDescent="0.25">
      <c r="A59" s="66" t="s">
        <v>119</v>
      </c>
      <c r="B59" s="97">
        <v>0</v>
      </c>
      <c r="C59" s="98">
        <v>31320</v>
      </c>
      <c r="D59" s="67">
        <f>(C59/12)*B59</f>
        <v>0</v>
      </c>
      <c r="E59" s="67">
        <f>ROUND(D59*1.03,0)</f>
        <v>0</v>
      </c>
      <c r="F59" s="67">
        <f t="shared" ref="F59:H59" si="16">ROUND(E59*1.03,0)</f>
        <v>0</v>
      </c>
      <c r="G59" s="67">
        <f t="shared" si="16"/>
        <v>0</v>
      </c>
      <c r="H59" s="67">
        <f t="shared" si="16"/>
        <v>0</v>
      </c>
      <c r="I59" s="72">
        <f t="shared" si="12"/>
        <v>0</v>
      </c>
      <c r="J59" s="14"/>
      <c r="K59" s="14"/>
      <c r="L59" s="14"/>
    </row>
    <row r="60" spans="1:12" hidden="1" x14ac:dyDescent="0.25">
      <c r="A60" s="66" t="s">
        <v>48</v>
      </c>
      <c r="B60" s="1"/>
      <c r="C60" s="15">
        <v>0.50600000000000001</v>
      </c>
      <c r="D60" s="72">
        <f>ROUND(D59*$C$60,0)</f>
        <v>0</v>
      </c>
      <c r="E60" s="72">
        <f t="shared" ref="E60:H60" si="17">ROUND(E59*$C$60,0)</f>
        <v>0</v>
      </c>
      <c r="F60" s="72">
        <f t="shared" si="17"/>
        <v>0</v>
      </c>
      <c r="G60" s="72">
        <f t="shared" si="17"/>
        <v>0</v>
      </c>
      <c r="H60" s="72">
        <f t="shared" si="17"/>
        <v>0</v>
      </c>
      <c r="I60" s="72">
        <f t="shared" si="12"/>
        <v>0</v>
      </c>
    </row>
    <row r="61" spans="1:12" hidden="1" x14ac:dyDescent="0.25">
      <c r="A61" s="66" t="s">
        <v>51</v>
      </c>
      <c r="B61" s="97">
        <v>0</v>
      </c>
      <c r="C61" s="98">
        <v>58656</v>
      </c>
      <c r="D61" s="67">
        <f>(C61/12)*B61</f>
        <v>0</v>
      </c>
      <c r="E61" s="67">
        <f>ROUND(D61*1.03,0)</f>
        <v>0</v>
      </c>
      <c r="F61" s="67">
        <f t="shared" ref="F61:H61" si="18">ROUND(E61*1.03,0)</f>
        <v>0</v>
      </c>
      <c r="G61" s="67">
        <f t="shared" si="18"/>
        <v>0</v>
      </c>
      <c r="H61" s="67">
        <f t="shared" si="18"/>
        <v>0</v>
      </c>
      <c r="I61" s="72">
        <f t="shared" si="12"/>
        <v>0</v>
      </c>
      <c r="J61" s="14"/>
      <c r="K61" s="14"/>
      <c r="L61" s="14"/>
    </row>
    <row r="62" spans="1:12" hidden="1" x14ac:dyDescent="0.25">
      <c r="A62" s="66" t="s">
        <v>48</v>
      </c>
      <c r="B62" s="1"/>
      <c r="C62" s="15">
        <v>0.11600000000000001</v>
      </c>
      <c r="D62" s="72">
        <f>ROUND(D61*$C$62,0)</f>
        <v>0</v>
      </c>
      <c r="E62" s="72">
        <f t="shared" ref="E62:H62" si="19">ROUND(E61*$C$62,0)</f>
        <v>0</v>
      </c>
      <c r="F62" s="72">
        <f t="shared" si="19"/>
        <v>0</v>
      </c>
      <c r="G62" s="72">
        <f t="shared" si="19"/>
        <v>0</v>
      </c>
      <c r="H62" s="72">
        <f t="shared" si="19"/>
        <v>0</v>
      </c>
      <c r="I62" s="72">
        <f t="shared" si="12"/>
        <v>0</v>
      </c>
    </row>
    <row r="63" spans="1:12" hidden="1" x14ac:dyDescent="0.25">
      <c r="A63" s="66" t="s">
        <v>52</v>
      </c>
      <c r="B63" s="97">
        <v>0</v>
      </c>
      <c r="C63" s="98">
        <v>22754</v>
      </c>
      <c r="D63" s="67">
        <f>(C63/12)*B63</f>
        <v>0</v>
      </c>
      <c r="E63" s="67">
        <f>ROUND(D63*1.03,0)</f>
        <v>0</v>
      </c>
      <c r="F63" s="67">
        <f t="shared" ref="F63:G63" si="20">ROUND(E63*1.03,0)</f>
        <v>0</v>
      </c>
      <c r="G63" s="67">
        <f t="shared" si="20"/>
        <v>0</v>
      </c>
      <c r="H63" s="67">
        <v>0</v>
      </c>
      <c r="I63" s="72">
        <f t="shared" si="12"/>
        <v>0</v>
      </c>
      <c r="J63" s="14"/>
      <c r="K63" s="14"/>
      <c r="L63" s="14"/>
    </row>
    <row r="64" spans="1:12" hidden="1" x14ac:dyDescent="0.25">
      <c r="A64" s="66" t="s">
        <v>48</v>
      </c>
      <c r="B64" s="1"/>
      <c r="C64" s="15">
        <v>0.11600000000000001</v>
      </c>
      <c r="D64" s="72">
        <f>ROUND(D63*$C$64,0)</f>
        <v>0</v>
      </c>
      <c r="E64" s="72">
        <f t="shared" ref="E64:H64" si="21">ROUND(E63*$C$64,0)</f>
        <v>0</v>
      </c>
      <c r="F64" s="72">
        <f t="shared" si="21"/>
        <v>0</v>
      </c>
      <c r="G64" s="72">
        <f t="shared" si="21"/>
        <v>0</v>
      </c>
      <c r="H64" s="72">
        <f t="shared" si="21"/>
        <v>0</v>
      </c>
      <c r="I64" s="72">
        <f t="shared" si="12"/>
        <v>0</v>
      </c>
    </row>
    <row r="65" spans="1:12" hidden="1" x14ac:dyDescent="0.25">
      <c r="A65" s="66" t="s">
        <v>53</v>
      </c>
      <c r="B65" s="97">
        <v>0</v>
      </c>
      <c r="C65" s="99">
        <v>13</v>
      </c>
      <c r="D65" s="67">
        <f>B65*C65</f>
        <v>0</v>
      </c>
      <c r="E65" s="67">
        <f>ROUND(D65*1.03,0)</f>
        <v>0</v>
      </c>
      <c r="F65" s="67">
        <f>ROUND(E65*1.03,0)</f>
        <v>0</v>
      </c>
      <c r="G65" s="67">
        <f>ROUND(F65*1.03,0)</f>
        <v>0</v>
      </c>
      <c r="H65" s="67">
        <f>ROUND(G65*1.03,0)</f>
        <v>0</v>
      </c>
      <c r="I65" s="72">
        <f t="shared" si="12"/>
        <v>0</v>
      </c>
      <c r="J65" s="14"/>
      <c r="K65" s="14"/>
      <c r="L65" s="14"/>
    </row>
    <row r="66" spans="1:12" hidden="1" x14ac:dyDescent="0.25">
      <c r="A66" s="66" t="s">
        <v>48</v>
      </c>
      <c r="B66" s="1"/>
      <c r="C66" s="15">
        <v>4.2000000000000003E-2</v>
      </c>
      <c r="D66" s="72">
        <f>ROUND(D65*$C$66,0)</f>
        <v>0</v>
      </c>
      <c r="E66" s="72">
        <f t="shared" ref="E66:H66" si="22">ROUND(E65*$C$66,0)</f>
        <v>0</v>
      </c>
      <c r="F66" s="72">
        <f t="shared" si="22"/>
        <v>0</v>
      </c>
      <c r="G66" s="72">
        <f t="shared" si="22"/>
        <v>0</v>
      </c>
      <c r="H66" s="72">
        <f t="shared" si="22"/>
        <v>0</v>
      </c>
      <c r="I66" s="72">
        <f t="shared" si="12"/>
        <v>0</v>
      </c>
    </row>
    <row r="67" spans="1:12" hidden="1" x14ac:dyDescent="0.25">
      <c r="A67" s="66" t="s">
        <v>54</v>
      </c>
      <c r="B67" s="97">
        <v>0</v>
      </c>
      <c r="C67" s="99">
        <v>13</v>
      </c>
      <c r="D67" s="67">
        <f>B67*C67</f>
        <v>0</v>
      </c>
      <c r="E67" s="67">
        <f>ROUND(D67*1.03,0)</f>
        <v>0</v>
      </c>
      <c r="F67" s="67">
        <f>ROUND(E67*1.03,0)</f>
        <v>0</v>
      </c>
      <c r="G67" s="67">
        <f>ROUND(F67*1.03,0)</f>
        <v>0</v>
      </c>
      <c r="H67" s="67">
        <f>ROUND(G67*1.03,0)</f>
        <v>0</v>
      </c>
      <c r="I67" s="72">
        <f t="shared" si="12"/>
        <v>0</v>
      </c>
      <c r="J67" s="14"/>
      <c r="K67" s="14"/>
      <c r="L67" s="14"/>
    </row>
    <row r="68" spans="1:12" hidden="1" x14ac:dyDescent="0.25">
      <c r="A68" s="66" t="s">
        <v>48</v>
      </c>
      <c r="B68" s="1"/>
      <c r="C68" s="15">
        <v>0.01</v>
      </c>
      <c r="D68" s="72">
        <f>ROUND(D67*$C$68,0)</f>
        <v>0</v>
      </c>
      <c r="E68" s="72">
        <f t="shared" ref="E68:H68" si="23">ROUND(E67*$C$68,0)</f>
        <v>0</v>
      </c>
      <c r="F68" s="72">
        <f t="shared" si="23"/>
        <v>0</v>
      </c>
      <c r="G68" s="72">
        <f t="shared" si="23"/>
        <v>0</v>
      </c>
      <c r="H68" s="72">
        <f t="shared" si="23"/>
        <v>0</v>
      </c>
      <c r="I68" s="72">
        <f t="shared" si="12"/>
        <v>0</v>
      </c>
      <c r="J68" s="14"/>
      <c r="K68" s="14"/>
      <c r="L68" s="14"/>
    </row>
    <row r="69" spans="1:12" hidden="1" x14ac:dyDescent="0.25">
      <c r="A69" s="66" t="s">
        <v>57</v>
      </c>
      <c r="B69" s="1" t="s">
        <v>58</v>
      </c>
      <c r="C69" s="1"/>
      <c r="D69" s="96">
        <v>0</v>
      </c>
      <c r="E69" s="96">
        <v>0</v>
      </c>
      <c r="F69" s="96">
        <v>0</v>
      </c>
      <c r="G69" s="96">
        <v>0</v>
      </c>
      <c r="H69" s="96">
        <v>0</v>
      </c>
      <c r="I69" s="72">
        <f t="shared" si="12"/>
        <v>0</v>
      </c>
      <c r="J69" s="14"/>
      <c r="K69" s="14"/>
      <c r="L69" s="14"/>
    </row>
    <row r="70" spans="1:12" hidden="1" x14ac:dyDescent="0.25">
      <c r="A70" s="66" t="s">
        <v>59</v>
      </c>
      <c r="B70" s="1"/>
      <c r="C70" s="1"/>
      <c r="D70" s="96">
        <v>0</v>
      </c>
      <c r="E70" s="96">
        <v>0</v>
      </c>
      <c r="F70" s="96">
        <v>0</v>
      </c>
      <c r="G70" s="96">
        <v>0</v>
      </c>
      <c r="H70" s="96">
        <v>0</v>
      </c>
      <c r="I70" s="72">
        <f t="shared" si="12"/>
        <v>0</v>
      </c>
      <c r="J70" s="14"/>
      <c r="K70" s="14"/>
      <c r="L70" s="14"/>
    </row>
    <row r="71" spans="1:12" hidden="1" x14ac:dyDescent="0.25">
      <c r="A71" s="66" t="s">
        <v>60</v>
      </c>
      <c r="B71" s="1"/>
      <c r="C71" s="1"/>
      <c r="D71" s="96">
        <v>0</v>
      </c>
      <c r="E71" s="96">
        <v>0</v>
      </c>
      <c r="F71" s="96">
        <v>0</v>
      </c>
      <c r="G71" s="96">
        <v>0</v>
      </c>
      <c r="H71" s="96">
        <v>0</v>
      </c>
      <c r="I71" s="72">
        <f t="shared" si="12"/>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2"/>
        <v>0</v>
      </c>
      <c r="J72" s="14"/>
      <c r="K72" s="14"/>
      <c r="L72" s="14"/>
    </row>
    <row r="73" spans="1:12" hidden="1" x14ac:dyDescent="0.25">
      <c r="A73" s="1" t="s">
        <v>62</v>
      </c>
      <c r="B73" s="66" t="s">
        <v>58</v>
      </c>
      <c r="C73" s="66"/>
      <c r="D73" s="96">
        <v>0</v>
      </c>
      <c r="E73" s="96">
        <v>0</v>
      </c>
      <c r="F73" s="96">
        <v>0</v>
      </c>
      <c r="G73" s="96">
        <v>0</v>
      </c>
      <c r="H73" s="96">
        <v>0</v>
      </c>
      <c r="I73" s="72">
        <f t="shared" si="12"/>
        <v>0</v>
      </c>
      <c r="J73" s="14"/>
      <c r="K73" s="14"/>
      <c r="L73" s="14"/>
    </row>
    <row r="74" spans="1:12" hidden="1" x14ac:dyDescent="0.25">
      <c r="A74" s="1" t="s">
        <v>64</v>
      </c>
      <c r="B74" s="1"/>
      <c r="C74" s="1"/>
      <c r="D74" s="96">
        <v>0</v>
      </c>
      <c r="E74" s="96">
        <v>0</v>
      </c>
      <c r="F74" s="96">
        <v>0</v>
      </c>
      <c r="G74" s="96">
        <v>0</v>
      </c>
      <c r="H74" s="96">
        <v>0</v>
      </c>
      <c r="I74" s="72">
        <f t="shared" si="12"/>
        <v>0</v>
      </c>
      <c r="J74" s="14"/>
      <c r="K74" s="14"/>
      <c r="L74" s="14"/>
    </row>
    <row r="75" spans="1:12" hidden="1" x14ac:dyDescent="0.25">
      <c r="A75" s="66" t="s">
        <v>65</v>
      </c>
      <c r="B75" s="1"/>
      <c r="C75" s="1"/>
      <c r="D75" s="96">
        <v>0</v>
      </c>
      <c r="E75" s="96">
        <v>0</v>
      </c>
      <c r="F75" s="96">
        <v>0</v>
      </c>
      <c r="G75" s="96">
        <v>0</v>
      </c>
      <c r="H75" s="96">
        <v>0</v>
      </c>
      <c r="I75" s="72">
        <f t="shared" si="12"/>
        <v>0</v>
      </c>
      <c r="J75" s="14"/>
      <c r="K75" s="14"/>
      <c r="L75" s="14"/>
    </row>
    <row r="76" spans="1:12" hidden="1" x14ac:dyDescent="0.25">
      <c r="A76" s="66" t="s">
        <v>66</v>
      </c>
      <c r="B76" s="1"/>
      <c r="C76" s="1"/>
      <c r="D76" s="96">
        <v>0</v>
      </c>
      <c r="E76" s="96">
        <v>0</v>
      </c>
      <c r="F76" s="96">
        <v>0</v>
      </c>
      <c r="G76" s="96">
        <v>0</v>
      </c>
      <c r="H76" s="96">
        <v>0</v>
      </c>
      <c r="I76" s="72">
        <f t="shared" si="12"/>
        <v>0</v>
      </c>
      <c r="J76" s="14"/>
      <c r="K76" s="14"/>
      <c r="L76" s="14"/>
    </row>
    <row r="77" spans="1:12" hidden="1" x14ac:dyDescent="0.25">
      <c r="A77" s="1" t="s">
        <v>67</v>
      </c>
      <c r="B77" s="1"/>
      <c r="C77" s="1"/>
      <c r="D77" s="96">
        <v>0</v>
      </c>
      <c r="E77" s="96">
        <v>0</v>
      </c>
      <c r="F77" s="96">
        <v>0</v>
      </c>
      <c r="G77" s="96">
        <v>0</v>
      </c>
      <c r="H77" s="96">
        <v>0</v>
      </c>
      <c r="I77" s="72">
        <f t="shared" si="12"/>
        <v>0</v>
      </c>
    </row>
    <row r="78" spans="1:12" hidden="1" x14ac:dyDescent="0.25">
      <c r="A78" s="1" t="s">
        <v>68</v>
      </c>
      <c r="B78" s="1"/>
      <c r="C78" s="1"/>
      <c r="D78" s="96">
        <v>0</v>
      </c>
      <c r="E78" s="96">
        <v>0</v>
      </c>
      <c r="F78" s="96">
        <v>0</v>
      </c>
      <c r="G78" s="96">
        <v>0</v>
      </c>
      <c r="H78" s="96">
        <v>0</v>
      </c>
      <c r="I78" s="72">
        <f t="shared" si="12"/>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4">SUM(E55:E79)-E69-E72-E73</f>
        <v>0</v>
      </c>
      <c r="F81" s="75">
        <f t="shared" si="24"/>
        <v>0</v>
      </c>
      <c r="G81" s="75">
        <f t="shared" si="24"/>
        <v>0</v>
      </c>
      <c r="H81" s="75">
        <f t="shared" si="24"/>
        <v>0</v>
      </c>
      <c r="I81" s="75">
        <f>SUM(D81:H81)</f>
        <v>0</v>
      </c>
    </row>
    <row r="82" spans="1:9" hidden="1" x14ac:dyDescent="0.25">
      <c r="A82" s="1" t="s">
        <v>114</v>
      </c>
      <c r="B82" s="5">
        <f>'UF PI'!B94</f>
        <v>0.34100000000000003</v>
      </c>
      <c r="C82" s="5"/>
      <c r="D82" s="72">
        <f>ROUND(D81*$B$82,0)</f>
        <v>0</v>
      </c>
      <c r="E82" s="72">
        <f t="shared" ref="E82:H82" si="25">ROUND(E81*$B$82,0)</f>
        <v>0</v>
      </c>
      <c r="F82" s="72">
        <f t="shared" si="25"/>
        <v>0</v>
      </c>
      <c r="G82" s="72">
        <f t="shared" si="25"/>
        <v>0</v>
      </c>
      <c r="H82" s="72">
        <f t="shared" si="25"/>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6">SUM(D85:H85)</f>
        <v>0</v>
      </c>
    </row>
    <row r="86" spans="1:9" hidden="1" x14ac:dyDescent="0.25">
      <c r="A86" s="66" t="s">
        <v>122</v>
      </c>
      <c r="B86" s="1"/>
      <c r="C86" s="1"/>
      <c r="D86" s="67">
        <v>0</v>
      </c>
      <c r="E86" s="67">
        <v>0</v>
      </c>
      <c r="F86" s="67">
        <v>0</v>
      </c>
      <c r="G86" s="67">
        <v>0</v>
      </c>
      <c r="H86" s="67">
        <v>0</v>
      </c>
      <c r="I86" s="67">
        <f t="shared" si="26"/>
        <v>0</v>
      </c>
    </row>
    <row r="87" spans="1:9" ht="16.5" hidden="1" thickBot="1" x14ac:dyDescent="0.3">
      <c r="A87" s="26"/>
      <c r="B87" s="26"/>
      <c r="C87" s="26"/>
      <c r="D87" s="27">
        <f>D83+D85+D86</f>
        <v>0</v>
      </c>
      <c r="E87" s="27">
        <f t="shared" ref="E87:H87" si="27">E83+E85+E86</f>
        <v>0</v>
      </c>
      <c r="F87" s="27">
        <f t="shared" si="27"/>
        <v>0</v>
      </c>
      <c r="G87" s="27">
        <f t="shared" si="27"/>
        <v>0</v>
      </c>
      <c r="H87" s="27">
        <f t="shared" si="27"/>
        <v>0</v>
      </c>
      <c r="I87" s="76">
        <f t="shared" si="26"/>
        <v>0</v>
      </c>
    </row>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89"/>
  <sheetViews>
    <sheetView topLeftCell="A15" zoomScaleNormal="100" workbookViewId="0">
      <selection activeCell="C25" sqref="C25"/>
    </sheetView>
  </sheetViews>
  <sheetFormatPr defaultColWidth="8.875" defaultRowHeight="15.75" x14ac:dyDescent="0.25"/>
  <cols>
    <col min="1" max="1" width="29.75" style="10" customWidth="1"/>
    <col min="2" max="2" width="10.125" style="10" bestFit="1" customWidth="1"/>
    <col min="3" max="3" width="12.625" style="10" bestFit="1" customWidth="1"/>
    <col min="4" max="4" width="12.375" style="10" bestFit="1" customWidth="1"/>
    <col min="5" max="16384" width="8.875" style="10"/>
  </cols>
  <sheetData>
    <row r="1" spans="1:13" s="1" customFormat="1" ht="15" x14ac:dyDescent="0.25">
      <c r="A1" s="43" t="s">
        <v>123</v>
      </c>
      <c r="B1" s="66" t="s">
        <v>90</v>
      </c>
      <c r="C1" s="67" t="s">
        <v>124</v>
      </c>
      <c r="D1" s="67"/>
      <c r="E1" s="67"/>
      <c r="F1" s="67"/>
      <c r="G1" s="67"/>
      <c r="H1" s="67"/>
      <c r="I1" s="67"/>
    </row>
    <row r="2" spans="1:13" s="1" customFormat="1" ht="15" x14ac:dyDescent="0.25">
      <c r="A2" s="3" t="s">
        <v>40</v>
      </c>
      <c r="B2" s="70"/>
      <c r="C2" s="83" t="s">
        <v>93</v>
      </c>
      <c r="D2" s="71" t="s">
        <v>42</v>
      </c>
      <c r="E2" s="71" t="s">
        <v>43</v>
      </c>
      <c r="F2" s="71" t="s">
        <v>44</v>
      </c>
      <c r="G2" s="71" t="s">
        <v>45</v>
      </c>
      <c r="H2" s="71" t="s">
        <v>46</v>
      </c>
      <c r="I2" s="71" t="s">
        <v>23</v>
      </c>
    </row>
    <row r="3" spans="1:13" s="1" customFormat="1" thickBot="1" x14ac:dyDescent="0.3">
      <c r="A3" s="66" t="s">
        <v>47</v>
      </c>
      <c r="B3" s="84">
        <v>0</v>
      </c>
      <c r="C3" s="85">
        <v>0</v>
      </c>
      <c r="D3" s="67">
        <f>(C3/12)*B3</f>
        <v>0</v>
      </c>
      <c r="E3" s="67">
        <f>ROUND(D3*1.03,0)</f>
        <v>0</v>
      </c>
      <c r="F3" s="67">
        <f>ROUND(E3*1.03,0)</f>
        <v>0</v>
      </c>
      <c r="G3" s="67">
        <f>ROUND(F3*1.03,0)</f>
        <v>0</v>
      </c>
      <c r="H3" s="67">
        <f>ROUND(G3*1.03,0)</f>
        <v>0</v>
      </c>
      <c r="I3" s="72">
        <f t="shared" ref="I3:I38" si="0">SUM(D3:H3)</f>
        <v>0</v>
      </c>
    </row>
    <row r="4" spans="1:13" s="1" customFormat="1" ht="17.25" thickTop="1" thickBot="1" x14ac:dyDescent="0.3">
      <c r="A4" s="66" t="s">
        <v>48</v>
      </c>
      <c r="C4" s="15">
        <v>0.30099999999999999</v>
      </c>
      <c r="D4" s="72">
        <f>ROUND(D3*$C$4,0)</f>
        <v>0</v>
      </c>
      <c r="E4" s="72">
        <f>ROUND(E3*$C$4,0)</f>
        <v>0</v>
      </c>
      <c r="F4" s="72">
        <f>ROUND(F3*$C$4,0)</f>
        <v>0</v>
      </c>
      <c r="G4" s="72">
        <f>ROUND(G3*$C$4,0)</f>
        <v>0</v>
      </c>
      <c r="H4" s="72">
        <f>ROUND(H3*$C$4,0)</f>
        <v>0</v>
      </c>
      <c r="I4" s="72">
        <f t="shared" si="0"/>
        <v>0</v>
      </c>
      <c r="K4" s="112" t="s">
        <v>95</v>
      </c>
      <c r="L4" s="113"/>
      <c r="M4" s="114"/>
    </row>
    <row r="5" spans="1:13" s="1" customFormat="1" ht="60.75" thickBot="1" x14ac:dyDescent="0.3">
      <c r="A5" s="66" t="s">
        <v>49</v>
      </c>
      <c r="B5" s="84">
        <v>0</v>
      </c>
      <c r="C5" s="85">
        <v>58656</v>
      </c>
      <c r="D5" s="67">
        <f>(C5/12)*B5</f>
        <v>0</v>
      </c>
      <c r="E5" s="67">
        <f>ROUND(D5*1.03,0)</f>
        <v>0</v>
      </c>
      <c r="F5" s="67">
        <f>ROUND(E5*1.03,0)</f>
        <v>0</v>
      </c>
      <c r="G5" s="67">
        <f>ROUND(F5*1.03,0)</f>
        <v>0</v>
      </c>
      <c r="H5" s="67">
        <f>ROUND(G5*1.03,0)</f>
        <v>0</v>
      </c>
      <c r="I5" s="72">
        <f t="shared" si="0"/>
        <v>0</v>
      </c>
      <c r="K5" s="86" t="s">
        <v>97</v>
      </c>
      <c r="L5" s="87" t="s">
        <v>98</v>
      </c>
      <c r="M5" s="88" t="s">
        <v>99</v>
      </c>
    </row>
    <row r="6" spans="1:13" s="1" customFormat="1" thickBot="1" x14ac:dyDescent="0.3">
      <c r="A6" s="66" t="s">
        <v>48</v>
      </c>
      <c r="C6" s="15">
        <v>0.377</v>
      </c>
      <c r="D6" s="72">
        <f>ROUND(D5*$C$6,0)</f>
        <v>0</v>
      </c>
      <c r="E6" s="72">
        <f>ROUND(E5*$C$6,0)</f>
        <v>0</v>
      </c>
      <c r="F6" s="72">
        <f>ROUND(F5*$C$6,0)</f>
        <v>0</v>
      </c>
      <c r="G6" s="72">
        <f>ROUND(G5*$C$6,0)</f>
        <v>0</v>
      </c>
      <c r="H6" s="72">
        <f>ROUND(H5*$C$6,0)</f>
        <v>0</v>
      </c>
      <c r="I6" s="72">
        <f t="shared" si="0"/>
        <v>0</v>
      </c>
      <c r="K6" s="100">
        <v>0</v>
      </c>
      <c r="L6" s="90">
        <v>0</v>
      </c>
      <c r="M6" s="21">
        <f>K6*L6</f>
        <v>0</v>
      </c>
    </row>
    <row r="7" spans="1:13" s="1" customFormat="1" thickTop="1" x14ac:dyDescent="0.25">
      <c r="A7" s="66" t="s">
        <v>49</v>
      </c>
      <c r="B7" s="84">
        <v>0</v>
      </c>
      <c r="C7" s="85">
        <v>58656</v>
      </c>
      <c r="D7" s="67">
        <f>(C7/12)*B7</f>
        <v>0</v>
      </c>
      <c r="E7" s="67">
        <f>ROUND(D7*1.03,0)</f>
        <v>0</v>
      </c>
      <c r="F7" s="67">
        <f>ROUND(E7*1.03,0)</f>
        <v>0</v>
      </c>
      <c r="G7" s="67">
        <f>ROUND(F7*1.03,0)</f>
        <v>0</v>
      </c>
      <c r="H7" s="67">
        <f>ROUND(G7*1.03,0)</f>
        <v>0</v>
      </c>
      <c r="I7" s="72">
        <f t="shared" ref="I7:I8" si="1">SUM(D7:H7)</f>
        <v>0</v>
      </c>
    </row>
    <row r="8" spans="1:13" s="1" customFormat="1" ht="15" x14ac:dyDescent="0.25">
      <c r="A8" s="66" t="s">
        <v>48</v>
      </c>
      <c r="C8" s="15">
        <v>0.377</v>
      </c>
      <c r="D8" s="72">
        <f>ROUND(D7*$C$8,0)</f>
        <v>0</v>
      </c>
      <c r="E8" s="72">
        <f>ROUND(E7*$C$8,0)</f>
        <v>0</v>
      </c>
      <c r="F8" s="72">
        <f>ROUND(F7*$C$8,0)</f>
        <v>0</v>
      </c>
      <c r="G8" s="72">
        <f>ROUND(G7*$C$8,0)</f>
        <v>0</v>
      </c>
      <c r="H8" s="72">
        <f>ROUND(H7*$C$8,0)</f>
        <v>0</v>
      </c>
      <c r="I8" s="72">
        <f t="shared" si="1"/>
        <v>0</v>
      </c>
    </row>
    <row r="9" spans="1:13" s="1" customFormat="1" ht="15" x14ac:dyDescent="0.25">
      <c r="A9" s="66" t="s">
        <v>50</v>
      </c>
      <c r="B9" s="84">
        <v>0</v>
      </c>
      <c r="C9" s="85">
        <v>31320</v>
      </c>
      <c r="D9" s="67">
        <f>(C9/12)*B9</f>
        <v>0</v>
      </c>
      <c r="E9" s="67">
        <f>ROUND(D9*1.03,0)</f>
        <v>0</v>
      </c>
      <c r="F9" s="67">
        <f>ROUND(E9*1.03,0)</f>
        <v>0</v>
      </c>
      <c r="G9" s="67">
        <f>ROUND(F9*1.03,0)</f>
        <v>0</v>
      </c>
      <c r="H9" s="67">
        <f>ROUND(G9*1.03,0)</f>
        <v>0</v>
      </c>
      <c r="I9" s="72">
        <f t="shared" si="0"/>
        <v>0</v>
      </c>
    </row>
    <row r="10" spans="1:13" s="1" customFormat="1" ht="15" x14ac:dyDescent="0.25">
      <c r="A10" s="66" t="s">
        <v>48</v>
      </c>
      <c r="C10" s="15">
        <v>0.50600000000000001</v>
      </c>
      <c r="D10" s="72">
        <f>ROUND(D9*$C$10,0)</f>
        <v>0</v>
      </c>
      <c r="E10" s="72">
        <f>ROUND(E9*$C$10,0)</f>
        <v>0</v>
      </c>
      <c r="F10" s="72">
        <f>ROUND(F9*$C$10,0)</f>
        <v>0</v>
      </c>
      <c r="G10" s="72">
        <f>ROUND(G9*$C$10,0)</f>
        <v>0</v>
      </c>
      <c r="H10" s="72">
        <f>ROUND(H9*$C$10,0)</f>
        <v>0</v>
      </c>
      <c r="I10" s="72">
        <f t="shared" si="0"/>
        <v>0</v>
      </c>
    </row>
    <row r="11" spans="1:13" s="1" customFormat="1" ht="15" x14ac:dyDescent="0.25">
      <c r="A11" s="66" t="s">
        <v>50</v>
      </c>
      <c r="B11" s="84">
        <v>0</v>
      </c>
      <c r="C11" s="85">
        <v>31320</v>
      </c>
      <c r="D11" s="67">
        <f>(C11/12)*B11</f>
        <v>0</v>
      </c>
      <c r="E11" s="67">
        <f>ROUND(D11*1.03,0)</f>
        <v>0</v>
      </c>
      <c r="F11" s="67">
        <f>ROUND(E11*1.03,0)</f>
        <v>0</v>
      </c>
      <c r="G11" s="67">
        <f>ROUND(F11*1.03,0)</f>
        <v>0</v>
      </c>
      <c r="H11" s="67">
        <f>ROUND(G11*1.03,0)</f>
        <v>0</v>
      </c>
      <c r="I11" s="72">
        <f t="shared" ref="I11:I12" si="2">SUM(D11:H11)</f>
        <v>0</v>
      </c>
    </row>
    <row r="12" spans="1:13" s="1" customFormat="1" ht="15" x14ac:dyDescent="0.25">
      <c r="A12" s="66" t="s">
        <v>48</v>
      </c>
      <c r="C12" s="15">
        <v>0.50600000000000001</v>
      </c>
      <c r="D12" s="72">
        <f>ROUND(D11*$C$12,0)</f>
        <v>0</v>
      </c>
      <c r="E12" s="72">
        <f>ROUND(E11*$C$12,0)</f>
        <v>0</v>
      </c>
      <c r="F12" s="72">
        <f>ROUND(F11*$C$12,0)</f>
        <v>0</v>
      </c>
      <c r="G12" s="72">
        <f>ROUND(G11*$C$12,0)</f>
        <v>0</v>
      </c>
      <c r="H12" s="72">
        <f>ROUND(H11*$C$12,0)</f>
        <v>0</v>
      </c>
      <c r="I12" s="72">
        <f t="shared" si="2"/>
        <v>0</v>
      </c>
    </row>
    <row r="13" spans="1:13" s="1" customFormat="1" ht="15" x14ac:dyDescent="0.25">
      <c r="A13" s="66" t="s">
        <v>51</v>
      </c>
      <c r="B13" s="84">
        <v>0</v>
      </c>
      <c r="C13" s="85">
        <v>58656</v>
      </c>
      <c r="D13" s="67">
        <f>(C13/12)*B13</f>
        <v>0</v>
      </c>
      <c r="E13" s="67">
        <f>ROUND(D13*1.03,0)</f>
        <v>0</v>
      </c>
      <c r="F13" s="67">
        <f>ROUND(E13*1.03,0)</f>
        <v>0</v>
      </c>
      <c r="G13" s="67">
        <f>ROUND(F13*1.03,0)</f>
        <v>0</v>
      </c>
      <c r="H13" s="67">
        <f>ROUND(G13*1.03,0)</f>
        <v>0</v>
      </c>
      <c r="I13" s="72">
        <f>SUM(D13:H13)</f>
        <v>0</v>
      </c>
    </row>
    <row r="14" spans="1:13" s="1" customFormat="1" ht="15" x14ac:dyDescent="0.25">
      <c r="A14" s="66" t="s">
        <v>48</v>
      </c>
      <c r="C14" s="15">
        <v>0.11600000000000001</v>
      </c>
      <c r="D14" s="72">
        <f>ROUND(D13*$C$14,0)</f>
        <v>0</v>
      </c>
      <c r="E14" s="72">
        <f>ROUND(E13*$C$14,0)</f>
        <v>0</v>
      </c>
      <c r="F14" s="72">
        <f>ROUND(F13*$C$14,0)</f>
        <v>0</v>
      </c>
      <c r="G14" s="72">
        <f>ROUND(G13*$C$14,0)</f>
        <v>0</v>
      </c>
      <c r="H14" s="72">
        <f>ROUND(H13*$C$14,0)</f>
        <v>0</v>
      </c>
      <c r="I14" s="72">
        <f>SUM(D14:H14)</f>
        <v>0</v>
      </c>
    </row>
    <row r="15" spans="1:13" s="1" customFormat="1" ht="15" x14ac:dyDescent="0.25">
      <c r="A15" s="66" t="s">
        <v>51</v>
      </c>
      <c r="B15" s="84">
        <v>0</v>
      </c>
      <c r="C15" s="85">
        <v>47476</v>
      </c>
      <c r="D15" s="67">
        <f>(C15/12)*B15</f>
        <v>0</v>
      </c>
      <c r="E15" s="67">
        <f>ROUND(D15*1.03,0)</f>
        <v>0</v>
      </c>
      <c r="F15" s="67">
        <f>ROUND(E15*1.03,0)</f>
        <v>0</v>
      </c>
      <c r="G15" s="67">
        <f>ROUND(F15*1.03,0)</f>
        <v>0</v>
      </c>
      <c r="H15" s="67">
        <f>ROUND(G15*1.03,0)</f>
        <v>0</v>
      </c>
      <c r="I15" s="72">
        <f>SUM(D15:H15)</f>
        <v>0</v>
      </c>
    </row>
    <row r="16" spans="1:13" s="1" customFormat="1" ht="15" x14ac:dyDescent="0.25">
      <c r="A16" s="66" t="s">
        <v>48</v>
      </c>
      <c r="C16" s="15">
        <v>0.11600000000000001</v>
      </c>
      <c r="D16" s="72">
        <f>ROUND(D15*$C$16,0)</f>
        <v>0</v>
      </c>
      <c r="E16" s="72">
        <f>ROUND(E15*$C$16,0)</f>
        <v>0</v>
      </c>
      <c r="F16" s="72">
        <f>ROUND(F15*$C$16,0)</f>
        <v>0</v>
      </c>
      <c r="G16" s="72">
        <f>ROUND(G15*$C$16,0)</f>
        <v>0</v>
      </c>
      <c r="H16" s="72">
        <f>ROUND(H15*$C$16,0)</f>
        <v>0</v>
      </c>
      <c r="I16" s="72">
        <f>SUM(D16:H16)</f>
        <v>0</v>
      </c>
    </row>
    <row r="17" spans="1:9" s="1" customFormat="1" ht="15" x14ac:dyDescent="0.25">
      <c r="A17" s="66" t="s">
        <v>52</v>
      </c>
      <c r="B17" s="84">
        <v>0</v>
      </c>
      <c r="C17" s="85">
        <v>27467</v>
      </c>
      <c r="D17" s="67">
        <f>(C17/12)*B17</f>
        <v>0</v>
      </c>
      <c r="E17" s="67">
        <f>ROUND(D17*1.03,0)</f>
        <v>0</v>
      </c>
      <c r="F17" s="67">
        <f>ROUND(E17*1.03,0)</f>
        <v>0</v>
      </c>
      <c r="G17" s="67">
        <f>ROUND(F17*1.03,0)</f>
        <v>0</v>
      </c>
      <c r="H17" s="67">
        <f>ROUND(G17*1.03,0)</f>
        <v>0</v>
      </c>
      <c r="I17" s="72">
        <f t="shared" si="0"/>
        <v>0</v>
      </c>
    </row>
    <row r="18" spans="1:9" s="1" customFormat="1" ht="15" x14ac:dyDescent="0.25">
      <c r="A18" s="66" t="s">
        <v>48</v>
      </c>
      <c r="C18" s="15">
        <v>0.11600000000000001</v>
      </c>
      <c r="D18" s="72">
        <f>ROUND(D17*$C$18,0)</f>
        <v>0</v>
      </c>
      <c r="E18" s="72">
        <f>ROUND(E17*$C$18,0)</f>
        <v>0</v>
      </c>
      <c r="F18" s="72">
        <f>ROUND(F17*$C$18,0)</f>
        <v>0</v>
      </c>
      <c r="G18" s="72">
        <f>ROUND(G17*$C$18,0)</f>
        <v>0</v>
      </c>
      <c r="H18" s="72">
        <f>ROUND(H17*$C$18,0)</f>
        <v>0</v>
      </c>
      <c r="I18" s="72">
        <f t="shared" si="0"/>
        <v>0</v>
      </c>
    </row>
    <row r="19" spans="1:9" s="1" customFormat="1" ht="15" x14ac:dyDescent="0.25">
      <c r="A19" s="66" t="s">
        <v>52</v>
      </c>
      <c r="B19" s="84">
        <v>0</v>
      </c>
      <c r="C19" s="85">
        <v>27467</v>
      </c>
      <c r="D19" s="67">
        <f>(C19/12)*B19</f>
        <v>0</v>
      </c>
      <c r="E19" s="67">
        <f>ROUND(D19*1.03,0)</f>
        <v>0</v>
      </c>
      <c r="F19" s="67">
        <f>ROUND(E19*1.03,0)</f>
        <v>0</v>
      </c>
      <c r="G19" s="67">
        <f>ROUND(F19*1.03,0)</f>
        <v>0</v>
      </c>
      <c r="H19" s="67">
        <f>ROUND(G19*1.03,0)</f>
        <v>0</v>
      </c>
      <c r="I19" s="72">
        <f t="shared" ref="I19:I20" si="3">SUM(D19:H19)</f>
        <v>0</v>
      </c>
    </row>
    <row r="20" spans="1:9" s="1" customFormat="1" ht="15" x14ac:dyDescent="0.25">
      <c r="A20" s="66" t="s">
        <v>48</v>
      </c>
      <c r="C20" s="15">
        <v>0.11600000000000001</v>
      </c>
      <c r="D20" s="72">
        <f>ROUND(D19*$C$20,0)</f>
        <v>0</v>
      </c>
      <c r="E20" s="72">
        <f>ROUND(E19*$C$20,0)</f>
        <v>0</v>
      </c>
      <c r="F20" s="72">
        <f>ROUND(F19*$C$20,0)</f>
        <v>0</v>
      </c>
      <c r="G20" s="72">
        <f>ROUND(G19*$C$20,0)</f>
        <v>0</v>
      </c>
      <c r="H20" s="72">
        <f>ROUND(H19*$C$20,0)</f>
        <v>0</v>
      </c>
      <c r="I20" s="72">
        <f t="shared" si="3"/>
        <v>0</v>
      </c>
    </row>
    <row r="21" spans="1:9" s="1" customFormat="1" ht="15" x14ac:dyDescent="0.25">
      <c r="A21" s="66" t="s">
        <v>53</v>
      </c>
      <c r="B21" s="84">
        <v>0</v>
      </c>
      <c r="C21" s="91">
        <v>14</v>
      </c>
      <c r="D21" s="67">
        <f>B21*C21</f>
        <v>0</v>
      </c>
      <c r="E21" s="67">
        <f>ROUND(D21*1.03,0)</f>
        <v>0</v>
      </c>
      <c r="F21" s="67">
        <f>ROUND(E21*1.03,0)</f>
        <v>0</v>
      </c>
      <c r="G21" s="67">
        <f>ROUND(F21*1.03,0)</f>
        <v>0</v>
      </c>
      <c r="H21" s="67">
        <f>ROUND(G21*1.03,0)</f>
        <v>0</v>
      </c>
      <c r="I21" s="72">
        <f t="shared" si="0"/>
        <v>0</v>
      </c>
    </row>
    <row r="22" spans="1:9" s="1" customFormat="1" ht="15" x14ac:dyDescent="0.25">
      <c r="A22" s="66" t="s">
        <v>48</v>
      </c>
      <c r="C22" s="15">
        <v>4.2000000000000003E-2</v>
      </c>
      <c r="D22" s="72">
        <f>ROUND(D21*$C$22,0)</f>
        <v>0</v>
      </c>
      <c r="E22" s="72">
        <f>ROUND(E21*$C$22,0)</f>
        <v>0</v>
      </c>
      <c r="F22" s="72">
        <f>ROUND(F21*$C$22,0)</f>
        <v>0</v>
      </c>
      <c r="G22" s="72">
        <f>ROUND(G21*$C$22,0)</f>
        <v>0</v>
      </c>
      <c r="H22" s="72">
        <f>ROUND(H21*$C$22,0)</f>
        <v>0</v>
      </c>
      <c r="I22" s="72">
        <f t="shared" si="0"/>
        <v>0</v>
      </c>
    </row>
    <row r="23" spans="1:9" s="1" customFormat="1" ht="15" x14ac:dyDescent="0.25">
      <c r="A23" s="66" t="s">
        <v>54</v>
      </c>
      <c r="B23" s="84">
        <v>0</v>
      </c>
      <c r="C23" s="91">
        <v>14</v>
      </c>
      <c r="D23" s="67">
        <f>B23*C23</f>
        <v>0</v>
      </c>
      <c r="E23" s="67">
        <f>ROUND(D23*1.03,0)</f>
        <v>0</v>
      </c>
      <c r="F23" s="67">
        <f>ROUND(E23*1.03,0)</f>
        <v>0</v>
      </c>
      <c r="G23" s="67">
        <f>ROUND(F23*1.03,0)</f>
        <v>0</v>
      </c>
      <c r="H23" s="67">
        <f>ROUND(G23*1.03,0)</f>
        <v>0</v>
      </c>
      <c r="I23" s="72">
        <f t="shared" si="0"/>
        <v>0</v>
      </c>
    </row>
    <row r="24" spans="1:9" s="1" customFormat="1" ht="15" x14ac:dyDescent="0.25">
      <c r="A24" s="66" t="s">
        <v>48</v>
      </c>
      <c r="C24" s="15">
        <v>0.01</v>
      </c>
      <c r="D24" s="72">
        <f>ROUND(D23*$C$24,0)</f>
        <v>0</v>
      </c>
      <c r="E24" s="72">
        <f>ROUND(E23*$C$24,0)</f>
        <v>0</v>
      </c>
      <c r="F24" s="72">
        <f>ROUND(F23*$C$24,0)</f>
        <v>0</v>
      </c>
      <c r="G24" s="72">
        <f>ROUND(G23*$C$24,0)</f>
        <v>0</v>
      </c>
      <c r="H24" s="72">
        <f>ROUND(H23*$C$24,0)</f>
        <v>0</v>
      </c>
      <c r="I24" s="72">
        <f t="shared" si="0"/>
        <v>0</v>
      </c>
    </row>
    <row r="25" spans="1:9" s="1" customFormat="1" ht="15" x14ac:dyDescent="0.25">
      <c r="A25" s="66" t="s">
        <v>57</v>
      </c>
      <c r="B25" s="1" t="s">
        <v>58</v>
      </c>
      <c r="D25" s="92">
        <v>0</v>
      </c>
      <c r="E25" s="92">
        <v>0</v>
      </c>
      <c r="F25" s="92">
        <v>0</v>
      </c>
      <c r="G25" s="92">
        <v>0</v>
      </c>
      <c r="H25" s="92">
        <v>0</v>
      </c>
      <c r="I25" s="72">
        <f t="shared" si="0"/>
        <v>0</v>
      </c>
    </row>
    <row r="26" spans="1:9" s="1" customFormat="1" ht="15" x14ac:dyDescent="0.25">
      <c r="A26" s="66" t="s">
        <v>59</v>
      </c>
      <c r="D26" s="92">
        <v>0</v>
      </c>
      <c r="E26" s="92">
        <v>0</v>
      </c>
      <c r="F26" s="92">
        <v>0</v>
      </c>
      <c r="G26" s="92">
        <v>0</v>
      </c>
      <c r="H26" s="92">
        <v>0</v>
      </c>
      <c r="I26" s="72">
        <f t="shared" si="0"/>
        <v>0</v>
      </c>
    </row>
    <row r="27" spans="1:9" s="1" customFormat="1" ht="15" x14ac:dyDescent="0.25">
      <c r="A27" s="66" t="s">
        <v>60</v>
      </c>
      <c r="D27" s="92">
        <v>0</v>
      </c>
      <c r="E27" s="92">
        <v>0</v>
      </c>
      <c r="F27" s="92">
        <v>0</v>
      </c>
      <c r="G27" s="92">
        <v>0</v>
      </c>
      <c r="H27" s="92">
        <v>0</v>
      </c>
      <c r="I27" s="72">
        <f t="shared" si="0"/>
        <v>0</v>
      </c>
    </row>
    <row r="28" spans="1:9" s="1" customFormat="1" ht="15" x14ac:dyDescent="0.25">
      <c r="A28" s="66" t="s">
        <v>125</v>
      </c>
      <c r="B28" s="1" t="s">
        <v>58</v>
      </c>
      <c r="C28" s="16">
        <v>19124</v>
      </c>
      <c r="D28" s="67">
        <f>(C28/12)*B17</f>
        <v>0</v>
      </c>
      <c r="E28" s="67">
        <f t="shared" ref="E28:H29" si="4">ROUND(D28*1.05,0)</f>
        <v>0</v>
      </c>
      <c r="F28" s="67">
        <f t="shared" si="4"/>
        <v>0</v>
      </c>
      <c r="G28" s="67">
        <f t="shared" si="4"/>
        <v>0</v>
      </c>
      <c r="H28" s="67">
        <f t="shared" si="4"/>
        <v>0</v>
      </c>
      <c r="I28" s="72">
        <f t="shared" si="0"/>
        <v>0</v>
      </c>
    </row>
    <row r="29" spans="1:9" s="1" customFormat="1" ht="15" x14ac:dyDescent="0.25">
      <c r="A29" s="66" t="s">
        <v>125</v>
      </c>
      <c r="B29" s="1" t="s">
        <v>58</v>
      </c>
      <c r="C29" s="16">
        <v>19124</v>
      </c>
      <c r="D29" s="67">
        <f>(C29/12)*B19</f>
        <v>0</v>
      </c>
      <c r="E29" s="67">
        <f t="shared" si="4"/>
        <v>0</v>
      </c>
      <c r="F29" s="67">
        <f t="shared" si="4"/>
        <v>0</v>
      </c>
      <c r="G29" s="67">
        <f t="shared" si="4"/>
        <v>0</v>
      </c>
      <c r="H29" s="67">
        <f t="shared" si="4"/>
        <v>0</v>
      </c>
      <c r="I29" s="72">
        <f t="shared" ref="I29" si="5">SUM(D29:H29)</f>
        <v>0</v>
      </c>
    </row>
    <row r="30" spans="1:9" s="1" customFormat="1" ht="15" x14ac:dyDescent="0.25">
      <c r="A30" s="1" t="s">
        <v>62</v>
      </c>
      <c r="B30" s="66" t="s">
        <v>58</v>
      </c>
      <c r="C30" s="66"/>
      <c r="D30" s="92">
        <v>0</v>
      </c>
      <c r="E30" s="92">
        <v>0</v>
      </c>
      <c r="F30" s="92">
        <v>0</v>
      </c>
      <c r="G30" s="92">
        <v>0</v>
      </c>
      <c r="H30" s="92">
        <v>0</v>
      </c>
      <c r="I30" s="72">
        <f t="shared" si="0"/>
        <v>0</v>
      </c>
    </row>
    <row r="31" spans="1:9" s="1" customFormat="1" ht="15" x14ac:dyDescent="0.25">
      <c r="A31" s="1" t="s">
        <v>64</v>
      </c>
      <c r="D31" s="92">
        <v>0</v>
      </c>
      <c r="E31" s="92">
        <v>0</v>
      </c>
      <c r="F31" s="92">
        <v>0</v>
      </c>
      <c r="G31" s="92">
        <v>0</v>
      </c>
      <c r="H31" s="92">
        <v>0</v>
      </c>
      <c r="I31" s="72">
        <f t="shared" si="0"/>
        <v>0</v>
      </c>
    </row>
    <row r="32" spans="1:9" s="1" customFormat="1" ht="15" x14ac:dyDescent="0.25">
      <c r="A32" s="66" t="s">
        <v>65</v>
      </c>
      <c r="D32" s="92">
        <v>0</v>
      </c>
      <c r="E32" s="92">
        <v>0</v>
      </c>
      <c r="F32" s="92">
        <v>0</v>
      </c>
      <c r="G32" s="92">
        <v>0</v>
      </c>
      <c r="H32" s="92">
        <v>0</v>
      </c>
      <c r="I32" s="72">
        <f t="shared" si="0"/>
        <v>0</v>
      </c>
    </row>
    <row r="33" spans="1:10" s="1" customFormat="1" ht="15" x14ac:dyDescent="0.25">
      <c r="A33" s="66" t="s">
        <v>66</v>
      </c>
      <c r="D33" s="92">
        <v>0</v>
      </c>
      <c r="E33" s="92">
        <v>0</v>
      </c>
      <c r="F33" s="92">
        <v>0</v>
      </c>
      <c r="G33" s="92">
        <v>0</v>
      </c>
      <c r="H33" s="92">
        <v>0</v>
      </c>
      <c r="I33" s="72">
        <f t="shared" si="0"/>
        <v>0</v>
      </c>
    </row>
    <row r="34" spans="1:10" s="1" customFormat="1" ht="15" x14ac:dyDescent="0.25">
      <c r="A34" s="1" t="s">
        <v>67</v>
      </c>
      <c r="D34" s="92">
        <v>0</v>
      </c>
      <c r="E34" s="92">
        <v>0</v>
      </c>
      <c r="F34" s="92">
        <v>0</v>
      </c>
      <c r="G34" s="92">
        <v>0</v>
      </c>
      <c r="H34" s="92">
        <v>0</v>
      </c>
      <c r="I34" s="72">
        <f t="shared" si="0"/>
        <v>0</v>
      </c>
    </row>
    <row r="35" spans="1:10" s="1" customFormat="1" ht="15" x14ac:dyDescent="0.25">
      <c r="A35" s="1" t="s">
        <v>68</v>
      </c>
      <c r="D35" s="92">
        <v>0</v>
      </c>
      <c r="E35" s="92">
        <v>0</v>
      </c>
      <c r="F35" s="92">
        <v>0</v>
      </c>
      <c r="G35" s="92">
        <v>0</v>
      </c>
      <c r="H35" s="92">
        <v>0</v>
      </c>
      <c r="I35" s="72">
        <f t="shared" si="0"/>
        <v>0</v>
      </c>
      <c r="J35" s="66"/>
    </row>
    <row r="36" spans="1:10" s="1" customFormat="1" ht="15" x14ac:dyDescent="0.25">
      <c r="A36" s="1" t="s">
        <v>68</v>
      </c>
      <c r="D36" s="92">
        <v>0</v>
      </c>
      <c r="E36" s="92">
        <v>0</v>
      </c>
      <c r="F36" s="92">
        <v>0</v>
      </c>
      <c r="G36" s="92">
        <v>0</v>
      </c>
      <c r="H36" s="92">
        <v>0</v>
      </c>
      <c r="I36" s="72">
        <f t="shared" ref="I36:I37" si="6">SUM(D36:H36)</f>
        <v>0</v>
      </c>
      <c r="J36" s="66"/>
    </row>
    <row r="37" spans="1:10" s="1" customFormat="1" ht="15" x14ac:dyDescent="0.25">
      <c r="A37" s="1" t="s">
        <v>68</v>
      </c>
      <c r="D37" s="92">
        <v>0</v>
      </c>
      <c r="E37" s="92">
        <v>0</v>
      </c>
      <c r="F37" s="92">
        <v>0</v>
      </c>
      <c r="G37" s="92">
        <v>0</v>
      </c>
      <c r="H37" s="92">
        <v>0</v>
      </c>
      <c r="I37" s="72">
        <f t="shared" si="6"/>
        <v>0</v>
      </c>
      <c r="J37" s="66"/>
    </row>
    <row r="38" spans="1:10" s="1" customFormat="1" ht="15" x14ac:dyDescent="0.25">
      <c r="A38" s="66" t="s">
        <v>104</v>
      </c>
      <c r="D38" s="92">
        <v>0</v>
      </c>
      <c r="E38" s="92">
        <v>0</v>
      </c>
      <c r="F38" s="92">
        <v>0</v>
      </c>
      <c r="G38" s="92">
        <v>0</v>
      </c>
      <c r="H38" s="92">
        <v>0</v>
      </c>
      <c r="I38" s="72">
        <f t="shared" si="0"/>
        <v>0</v>
      </c>
    </row>
    <row r="39" spans="1:10" s="1" customFormat="1" ht="15" x14ac:dyDescent="0.25">
      <c r="A39" s="66"/>
      <c r="D39" s="67"/>
      <c r="E39" s="67"/>
      <c r="F39" s="67"/>
      <c r="G39" s="67"/>
      <c r="H39" s="67"/>
      <c r="I39" s="72"/>
    </row>
    <row r="40" spans="1:10" s="1" customFormat="1" ht="15" x14ac:dyDescent="0.25">
      <c r="A40" s="9" t="s">
        <v>72</v>
      </c>
      <c r="D40" s="67"/>
      <c r="E40" s="67"/>
      <c r="F40" s="67"/>
      <c r="G40" s="67"/>
      <c r="H40" s="67"/>
      <c r="I40" s="72"/>
    </row>
    <row r="41" spans="1:10" s="1" customFormat="1" ht="15" x14ac:dyDescent="0.25">
      <c r="A41" s="4" t="s">
        <v>73</v>
      </c>
      <c r="B41" s="4"/>
      <c r="C41" s="4"/>
      <c r="D41" s="75">
        <f>SUM(D3:D40)</f>
        <v>0</v>
      </c>
      <c r="E41" s="75">
        <f>SUM(E3:E40)</f>
        <v>0</v>
      </c>
      <c r="F41" s="75">
        <f>SUM(F3:F40)</f>
        <v>0</v>
      </c>
      <c r="G41" s="75">
        <f>SUM(G3:G40)</f>
        <v>0</v>
      </c>
      <c r="H41" s="75">
        <f>SUM(H3:H40)</f>
        <v>0</v>
      </c>
      <c r="I41" s="75">
        <f>SUM(D41:H41)</f>
        <v>0</v>
      </c>
    </row>
    <row r="42" spans="1:10" s="1" customFormat="1" ht="15" x14ac:dyDescent="0.25">
      <c r="A42" s="4" t="s">
        <v>74</v>
      </c>
      <c r="B42" s="4"/>
      <c r="C42" s="4"/>
      <c r="D42" s="75">
        <f>SUM(D3:D38)-D25-D28-D29-D30</f>
        <v>0</v>
      </c>
      <c r="E42" s="75">
        <f t="shared" ref="E42:H42" si="7">SUM(E3:E38)-E25-E28-E29-E30</f>
        <v>0</v>
      </c>
      <c r="F42" s="75">
        <f t="shared" si="7"/>
        <v>0</v>
      </c>
      <c r="G42" s="75">
        <f t="shared" si="7"/>
        <v>0</v>
      </c>
      <c r="H42" s="75">
        <f t="shared" si="7"/>
        <v>0</v>
      </c>
      <c r="I42" s="105">
        <f>SUM(D42:H42)</f>
        <v>0</v>
      </c>
    </row>
    <row r="43" spans="1:10" s="1" customFormat="1" ht="15" x14ac:dyDescent="0.25">
      <c r="A43" s="1" t="s">
        <v>114</v>
      </c>
      <c r="B43" s="5">
        <f>'UF PI'!B55</f>
        <v>0.34100000000000003</v>
      </c>
      <c r="C43" s="5"/>
      <c r="D43" s="72">
        <f>D42*$B$43</f>
        <v>0</v>
      </c>
      <c r="E43" s="72">
        <f t="shared" ref="E43:H43" si="8">E42*$B$43</f>
        <v>0</v>
      </c>
      <c r="F43" s="72">
        <f t="shared" si="8"/>
        <v>0</v>
      </c>
      <c r="G43" s="72">
        <f t="shared" si="8"/>
        <v>0</v>
      </c>
      <c r="H43" s="72">
        <f t="shared" si="8"/>
        <v>0</v>
      </c>
      <c r="I43" s="75">
        <f>SUM(D43:H43)</f>
        <v>0</v>
      </c>
    </row>
    <row r="44" spans="1:10" s="1" customFormat="1" thickBot="1" x14ac:dyDescent="0.3">
      <c r="A44" s="6" t="s">
        <v>23</v>
      </c>
      <c r="B44" s="6"/>
      <c r="C44" s="6"/>
      <c r="D44" s="76">
        <f>D41+D43</f>
        <v>0</v>
      </c>
      <c r="E44" s="76">
        <f>E41+E43</f>
        <v>0</v>
      </c>
      <c r="F44" s="76">
        <f>F41+F43</f>
        <v>0</v>
      </c>
      <c r="G44" s="76">
        <f>G41+G43</f>
        <v>0</v>
      </c>
      <c r="H44" s="76">
        <f>H41+H43</f>
        <v>0</v>
      </c>
      <c r="I44" s="76">
        <f>SUM(D44:H44)</f>
        <v>0</v>
      </c>
    </row>
    <row r="45" spans="1:10" ht="16.5" thickTop="1" x14ac:dyDescent="0.25">
      <c r="A45" s="1"/>
      <c r="B45" s="1"/>
      <c r="C45" s="1"/>
      <c r="D45" s="67"/>
      <c r="E45" s="67"/>
      <c r="F45" s="67"/>
      <c r="G45" s="67"/>
      <c r="H45" s="67"/>
      <c r="I45" s="67"/>
    </row>
    <row r="46" spans="1:10" x14ac:dyDescent="0.25">
      <c r="A46" s="9" t="s">
        <v>115</v>
      </c>
      <c r="B46" s="1"/>
      <c r="C46" s="72"/>
      <c r="D46" s="72"/>
      <c r="E46" s="72"/>
      <c r="F46" s="72"/>
      <c r="G46" s="72"/>
      <c r="H46" s="72"/>
      <c r="I46" s="1"/>
    </row>
    <row r="47" spans="1:10" x14ac:dyDescent="0.25">
      <c r="A47" s="12"/>
      <c r="B47" s="12">
        <f>'UF PI'!B59</f>
        <v>0.42857000000000001</v>
      </c>
      <c r="C47" s="12"/>
      <c r="D47" s="75">
        <f>D41*$B$47</f>
        <v>0</v>
      </c>
      <c r="E47" s="75">
        <f t="shared" ref="E47:H47" si="9">E41*$B$47</f>
        <v>0</v>
      </c>
      <c r="F47" s="75">
        <f t="shared" si="9"/>
        <v>0</v>
      </c>
      <c r="G47" s="75">
        <f t="shared" si="9"/>
        <v>0</v>
      </c>
      <c r="H47" s="75">
        <f t="shared" si="9"/>
        <v>0</v>
      </c>
      <c r="I47" s="75">
        <f>SUM(D47:H47)</f>
        <v>0</v>
      </c>
    </row>
    <row r="48" spans="1:10" ht="16.5" thickBot="1" x14ac:dyDescent="0.3">
      <c r="A48" s="6" t="s">
        <v>23</v>
      </c>
      <c r="B48" s="6"/>
      <c r="C48" s="6"/>
      <c r="D48" s="76">
        <f>D41+D47</f>
        <v>0</v>
      </c>
      <c r="E48" s="76">
        <f>E41+E47</f>
        <v>0</v>
      </c>
      <c r="F48" s="76">
        <f>F41+F47</f>
        <v>0</v>
      </c>
      <c r="G48" s="76">
        <f>G41+G47</f>
        <v>0</v>
      </c>
      <c r="H48" s="76">
        <f>H41+H47</f>
        <v>0</v>
      </c>
      <c r="I48" s="76">
        <f>SUM(D48:H48)</f>
        <v>0</v>
      </c>
    </row>
    <row r="49" spans="1:12" s="1" customFormat="1" ht="15.75" customHeight="1" thickTop="1" x14ac:dyDescent="0.25">
      <c r="A49" s="10"/>
      <c r="B49" s="10"/>
      <c r="C49" s="10"/>
      <c r="D49" s="10"/>
      <c r="E49" s="10"/>
      <c r="F49" s="10"/>
      <c r="G49" s="10"/>
      <c r="H49" s="10"/>
      <c r="I49" s="10"/>
    </row>
    <row r="50" spans="1:12" x14ac:dyDescent="0.25">
      <c r="J50" s="23"/>
      <c r="K50" s="24"/>
      <c r="L50" s="24"/>
    </row>
    <row r="51" spans="1:12" x14ac:dyDescent="0.25">
      <c r="A51" s="9" t="s">
        <v>116</v>
      </c>
      <c r="B51" s="1"/>
      <c r="C51" s="72"/>
      <c r="D51" s="72"/>
      <c r="E51" s="72"/>
      <c r="F51" s="72"/>
      <c r="G51" s="72"/>
      <c r="H51" s="72"/>
      <c r="I51" s="1"/>
    </row>
    <row r="52" spans="1:12" ht="16.5" hidden="1" thickBot="1" x14ac:dyDescent="0.3">
      <c r="A52" s="23" t="s">
        <v>117</v>
      </c>
      <c r="B52" s="23"/>
      <c r="C52" s="23"/>
      <c r="D52" s="23"/>
      <c r="E52" s="23"/>
      <c r="F52" s="23"/>
      <c r="G52" s="23"/>
      <c r="H52" s="23"/>
      <c r="I52" s="23"/>
      <c r="J52" s="94" t="s">
        <v>118</v>
      </c>
      <c r="K52" s="25"/>
      <c r="L52" s="25"/>
    </row>
    <row r="53" spans="1:12" hidden="1" x14ac:dyDescent="0.25">
      <c r="A53" s="9"/>
      <c r="B53" s="95" t="s">
        <v>90</v>
      </c>
      <c r="C53" s="96" t="s">
        <v>91</v>
      </c>
      <c r="D53" s="67"/>
      <c r="E53" s="67"/>
      <c r="F53" s="20"/>
      <c r="G53" s="67"/>
      <c r="H53" s="67"/>
      <c r="I53" s="67"/>
      <c r="J53" s="14"/>
      <c r="K53" s="14"/>
      <c r="L53" s="14"/>
    </row>
    <row r="54" spans="1:12" hidden="1" x14ac:dyDescent="0.25">
      <c r="A54" s="70" t="s">
        <v>92</v>
      </c>
      <c r="B54" s="70"/>
      <c r="C54" s="83" t="s">
        <v>93</v>
      </c>
      <c r="D54" s="71" t="s">
        <v>42</v>
      </c>
      <c r="E54" s="71" t="s">
        <v>43</v>
      </c>
      <c r="F54" s="71" t="s">
        <v>44</v>
      </c>
      <c r="G54" s="71" t="s">
        <v>45</v>
      </c>
      <c r="H54" s="71" t="s">
        <v>46</v>
      </c>
      <c r="I54" s="71" t="s">
        <v>23</v>
      </c>
    </row>
    <row r="55" spans="1:12" hidden="1" x14ac:dyDescent="0.25">
      <c r="A55" s="66" t="s">
        <v>47</v>
      </c>
      <c r="B55" s="97">
        <v>0</v>
      </c>
      <c r="C55" s="98">
        <v>0</v>
      </c>
      <c r="D55" s="67">
        <f>(C55/12)*B55</f>
        <v>0</v>
      </c>
      <c r="E55" s="67">
        <f>ROUND(D55*1.03,0)</f>
        <v>0</v>
      </c>
      <c r="F55" s="67">
        <f t="shared" ref="F55:G55" si="10">ROUND(E55*1.03,0)</f>
        <v>0</v>
      </c>
      <c r="G55" s="67">
        <f t="shared" si="10"/>
        <v>0</v>
      </c>
      <c r="H55" s="67">
        <v>0</v>
      </c>
      <c r="I55" s="72">
        <f t="shared" ref="I55:I78" si="11">SUM(D55:H55)</f>
        <v>0</v>
      </c>
      <c r="J55" s="14"/>
      <c r="K55" s="14"/>
      <c r="L55" s="14"/>
    </row>
    <row r="56" spans="1:12" hidden="1" x14ac:dyDescent="0.25">
      <c r="A56" s="66" t="s">
        <v>48</v>
      </c>
      <c r="B56" s="1"/>
      <c r="C56" s="15">
        <v>0.30099999999999999</v>
      </c>
      <c r="D56" s="72">
        <f>ROUND(D55*$C$56,0)</f>
        <v>0</v>
      </c>
      <c r="E56" s="72">
        <f t="shared" ref="E56:H56" si="12">ROUND(E55*$C$56,0)</f>
        <v>0</v>
      </c>
      <c r="F56" s="72">
        <f t="shared" si="12"/>
        <v>0</v>
      </c>
      <c r="G56" s="72">
        <f t="shared" si="12"/>
        <v>0</v>
      </c>
      <c r="H56" s="72">
        <f t="shared" si="12"/>
        <v>0</v>
      </c>
      <c r="I56" s="72">
        <f t="shared" si="11"/>
        <v>0</v>
      </c>
    </row>
    <row r="57" spans="1:12" hidden="1" x14ac:dyDescent="0.25">
      <c r="A57" s="66" t="s">
        <v>49</v>
      </c>
      <c r="B57" s="97">
        <v>0</v>
      </c>
      <c r="C57" s="98">
        <v>58656</v>
      </c>
      <c r="D57" s="67">
        <f>(C57/12)*B57</f>
        <v>0</v>
      </c>
      <c r="E57" s="67">
        <f>ROUND(D57*1.03,0)</f>
        <v>0</v>
      </c>
      <c r="F57" s="67">
        <f t="shared" ref="F57:G57" si="13">ROUND(E57*1.03,0)</f>
        <v>0</v>
      </c>
      <c r="G57" s="67">
        <f t="shared" si="13"/>
        <v>0</v>
      </c>
      <c r="H57" s="67">
        <v>0</v>
      </c>
      <c r="I57" s="72">
        <f t="shared" si="11"/>
        <v>0</v>
      </c>
      <c r="J57" s="14"/>
      <c r="K57" s="14"/>
      <c r="L57" s="14"/>
    </row>
    <row r="58" spans="1:12" hidden="1" x14ac:dyDescent="0.25">
      <c r="A58" s="66" t="s">
        <v>48</v>
      </c>
      <c r="B58" s="1"/>
      <c r="C58" s="15">
        <v>0.377</v>
      </c>
      <c r="D58" s="72">
        <f>ROUND(D57*$C$58,0)</f>
        <v>0</v>
      </c>
      <c r="E58" s="72">
        <f t="shared" ref="E58:H58" si="14">ROUND(E57*$C$58,0)</f>
        <v>0</v>
      </c>
      <c r="F58" s="72">
        <f t="shared" si="14"/>
        <v>0</v>
      </c>
      <c r="G58" s="72">
        <f t="shared" si="14"/>
        <v>0</v>
      </c>
      <c r="H58" s="72">
        <f t="shared" si="14"/>
        <v>0</v>
      </c>
      <c r="I58" s="72">
        <f t="shared" si="11"/>
        <v>0</v>
      </c>
      <c r="J58" s="18"/>
    </row>
    <row r="59" spans="1:12" hidden="1" x14ac:dyDescent="0.25">
      <c r="A59" s="66" t="s">
        <v>119</v>
      </c>
      <c r="B59" s="97">
        <v>0</v>
      </c>
      <c r="C59" s="98">
        <v>31320</v>
      </c>
      <c r="D59" s="67">
        <f>(C59/12)*B59</f>
        <v>0</v>
      </c>
      <c r="E59" s="67">
        <f>ROUND(D59*1.03,0)</f>
        <v>0</v>
      </c>
      <c r="F59" s="67">
        <f t="shared" ref="F59:H59" si="15">ROUND(E59*1.03,0)</f>
        <v>0</v>
      </c>
      <c r="G59" s="67">
        <f t="shared" si="15"/>
        <v>0</v>
      </c>
      <c r="H59" s="67">
        <f t="shared" si="15"/>
        <v>0</v>
      </c>
      <c r="I59" s="72">
        <f t="shared" si="11"/>
        <v>0</v>
      </c>
      <c r="J59" s="14"/>
      <c r="K59" s="14"/>
      <c r="L59" s="14"/>
    </row>
    <row r="60" spans="1:12" hidden="1" x14ac:dyDescent="0.25">
      <c r="A60" s="66" t="s">
        <v>48</v>
      </c>
      <c r="B60" s="1"/>
      <c r="C60" s="15">
        <v>0.50600000000000001</v>
      </c>
      <c r="D60" s="72">
        <f>ROUND(D59*$C$60,0)</f>
        <v>0</v>
      </c>
      <c r="E60" s="72">
        <f t="shared" ref="E60:H60" si="16">ROUND(E59*$C$60,0)</f>
        <v>0</v>
      </c>
      <c r="F60" s="72">
        <f t="shared" si="16"/>
        <v>0</v>
      </c>
      <c r="G60" s="72">
        <f t="shared" si="16"/>
        <v>0</v>
      </c>
      <c r="H60" s="72">
        <f t="shared" si="16"/>
        <v>0</v>
      </c>
      <c r="I60" s="72">
        <f t="shared" si="11"/>
        <v>0</v>
      </c>
    </row>
    <row r="61" spans="1:12" hidden="1" x14ac:dyDescent="0.25">
      <c r="A61" s="66" t="s">
        <v>51</v>
      </c>
      <c r="B61" s="97">
        <v>0</v>
      </c>
      <c r="C61" s="98">
        <v>58656</v>
      </c>
      <c r="D61" s="67">
        <f>(C61/12)*B61</f>
        <v>0</v>
      </c>
      <c r="E61" s="67">
        <f>ROUND(D61*1.03,0)</f>
        <v>0</v>
      </c>
      <c r="F61" s="67">
        <f t="shared" ref="F61:H61" si="17">ROUND(E61*1.03,0)</f>
        <v>0</v>
      </c>
      <c r="G61" s="67">
        <f t="shared" si="17"/>
        <v>0</v>
      </c>
      <c r="H61" s="67">
        <f t="shared" si="17"/>
        <v>0</v>
      </c>
      <c r="I61" s="72">
        <f t="shared" si="11"/>
        <v>0</v>
      </c>
      <c r="J61" s="14"/>
      <c r="K61" s="14"/>
      <c r="L61" s="14"/>
    </row>
    <row r="62" spans="1:12" hidden="1" x14ac:dyDescent="0.25">
      <c r="A62" s="66" t="s">
        <v>48</v>
      </c>
      <c r="B62" s="1"/>
      <c r="C62" s="15">
        <v>0.11600000000000001</v>
      </c>
      <c r="D62" s="72">
        <f>ROUND(D61*$C$62,0)</f>
        <v>0</v>
      </c>
      <c r="E62" s="72">
        <f t="shared" ref="E62:H62" si="18">ROUND(E61*$C$62,0)</f>
        <v>0</v>
      </c>
      <c r="F62" s="72">
        <f t="shared" si="18"/>
        <v>0</v>
      </c>
      <c r="G62" s="72">
        <f t="shared" si="18"/>
        <v>0</v>
      </c>
      <c r="H62" s="72">
        <f t="shared" si="18"/>
        <v>0</v>
      </c>
      <c r="I62" s="72">
        <f t="shared" si="11"/>
        <v>0</v>
      </c>
    </row>
    <row r="63" spans="1:12" hidden="1" x14ac:dyDescent="0.25">
      <c r="A63" s="66" t="s">
        <v>52</v>
      </c>
      <c r="B63" s="97">
        <v>0</v>
      </c>
      <c r="C63" s="98">
        <v>22754</v>
      </c>
      <c r="D63" s="67">
        <f>(C63/12)*B63</f>
        <v>0</v>
      </c>
      <c r="E63" s="67">
        <f>ROUND(D63*1.03,0)</f>
        <v>0</v>
      </c>
      <c r="F63" s="67">
        <f t="shared" ref="F63:G63" si="19">ROUND(E63*1.03,0)</f>
        <v>0</v>
      </c>
      <c r="G63" s="67">
        <f t="shared" si="19"/>
        <v>0</v>
      </c>
      <c r="H63" s="67">
        <v>0</v>
      </c>
      <c r="I63" s="72">
        <f t="shared" si="11"/>
        <v>0</v>
      </c>
      <c r="J63" s="14"/>
      <c r="K63" s="14"/>
      <c r="L63" s="14"/>
    </row>
    <row r="64" spans="1:12" hidden="1" x14ac:dyDescent="0.25">
      <c r="A64" s="66" t="s">
        <v>48</v>
      </c>
      <c r="B64" s="1"/>
      <c r="C64" s="15">
        <v>0.11600000000000001</v>
      </c>
      <c r="D64" s="72">
        <f>ROUND(D63*$C$64,0)</f>
        <v>0</v>
      </c>
      <c r="E64" s="72">
        <f t="shared" ref="E64:H64" si="20">ROUND(E63*$C$64,0)</f>
        <v>0</v>
      </c>
      <c r="F64" s="72">
        <f t="shared" si="20"/>
        <v>0</v>
      </c>
      <c r="G64" s="72">
        <f t="shared" si="20"/>
        <v>0</v>
      </c>
      <c r="H64" s="72">
        <f t="shared" si="20"/>
        <v>0</v>
      </c>
      <c r="I64" s="72">
        <f t="shared" si="11"/>
        <v>0</v>
      </c>
    </row>
    <row r="65" spans="1:12" hidden="1" x14ac:dyDescent="0.25">
      <c r="A65" s="66" t="s">
        <v>53</v>
      </c>
      <c r="B65" s="97">
        <v>0</v>
      </c>
      <c r="C65" s="99">
        <v>13</v>
      </c>
      <c r="D65" s="67">
        <f>B65*C65</f>
        <v>0</v>
      </c>
      <c r="E65" s="67">
        <f>ROUND(D65*1.03,0)</f>
        <v>0</v>
      </c>
      <c r="F65" s="67">
        <f>ROUND(E65*1.03,0)</f>
        <v>0</v>
      </c>
      <c r="G65" s="67">
        <f>ROUND(F65*1.03,0)</f>
        <v>0</v>
      </c>
      <c r="H65" s="67">
        <f>ROUND(G65*1.03,0)</f>
        <v>0</v>
      </c>
      <c r="I65" s="72">
        <f t="shared" si="11"/>
        <v>0</v>
      </c>
      <c r="J65" s="14"/>
      <c r="K65" s="14"/>
      <c r="L65" s="14"/>
    </row>
    <row r="66" spans="1:12" hidden="1" x14ac:dyDescent="0.25">
      <c r="A66" s="66" t="s">
        <v>48</v>
      </c>
      <c r="B66" s="1"/>
      <c r="C66" s="15">
        <v>4.2000000000000003E-2</v>
      </c>
      <c r="D66" s="72">
        <f>ROUND(D65*$C$66,0)</f>
        <v>0</v>
      </c>
      <c r="E66" s="72">
        <f t="shared" ref="E66:H66" si="21">ROUND(E65*$C$66,0)</f>
        <v>0</v>
      </c>
      <c r="F66" s="72">
        <f t="shared" si="21"/>
        <v>0</v>
      </c>
      <c r="G66" s="72">
        <f t="shared" si="21"/>
        <v>0</v>
      </c>
      <c r="H66" s="72">
        <f t="shared" si="21"/>
        <v>0</v>
      </c>
      <c r="I66" s="72">
        <f t="shared" si="11"/>
        <v>0</v>
      </c>
    </row>
    <row r="67" spans="1:12" hidden="1" x14ac:dyDescent="0.25">
      <c r="A67" s="66" t="s">
        <v>54</v>
      </c>
      <c r="B67" s="97">
        <v>0</v>
      </c>
      <c r="C67" s="99">
        <v>13</v>
      </c>
      <c r="D67" s="67">
        <f>B67*C67</f>
        <v>0</v>
      </c>
      <c r="E67" s="67">
        <f>ROUND(D67*1.03,0)</f>
        <v>0</v>
      </c>
      <c r="F67" s="67">
        <f>ROUND(E67*1.03,0)</f>
        <v>0</v>
      </c>
      <c r="G67" s="67">
        <f>ROUND(F67*1.03,0)</f>
        <v>0</v>
      </c>
      <c r="H67" s="67">
        <f>ROUND(G67*1.03,0)</f>
        <v>0</v>
      </c>
      <c r="I67" s="72">
        <f t="shared" si="11"/>
        <v>0</v>
      </c>
      <c r="J67" s="14"/>
      <c r="K67" s="14"/>
      <c r="L67" s="14"/>
    </row>
    <row r="68" spans="1:12" hidden="1" x14ac:dyDescent="0.25">
      <c r="A68" s="66" t="s">
        <v>48</v>
      </c>
      <c r="B68" s="1"/>
      <c r="C68" s="15">
        <v>0.01</v>
      </c>
      <c r="D68" s="72">
        <f>ROUND(D67*$C$68,0)</f>
        <v>0</v>
      </c>
      <c r="E68" s="72">
        <f t="shared" ref="E68:H68" si="22">ROUND(E67*$C$68,0)</f>
        <v>0</v>
      </c>
      <c r="F68" s="72">
        <f t="shared" si="22"/>
        <v>0</v>
      </c>
      <c r="G68" s="72">
        <f t="shared" si="22"/>
        <v>0</v>
      </c>
      <c r="H68" s="72">
        <f t="shared" si="22"/>
        <v>0</v>
      </c>
      <c r="I68" s="72">
        <f t="shared" si="11"/>
        <v>0</v>
      </c>
      <c r="J68" s="14"/>
      <c r="K68" s="14"/>
      <c r="L68" s="14"/>
    </row>
    <row r="69" spans="1:12" hidden="1" x14ac:dyDescent="0.25">
      <c r="A69" s="66" t="s">
        <v>57</v>
      </c>
      <c r="B69" s="1" t="s">
        <v>58</v>
      </c>
      <c r="C69" s="1"/>
      <c r="D69" s="96">
        <v>0</v>
      </c>
      <c r="E69" s="96">
        <v>0</v>
      </c>
      <c r="F69" s="96">
        <v>0</v>
      </c>
      <c r="G69" s="96">
        <v>0</v>
      </c>
      <c r="H69" s="96">
        <v>0</v>
      </c>
      <c r="I69" s="72">
        <f t="shared" si="11"/>
        <v>0</v>
      </c>
      <c r="J69" s="14"/>
      <c r="K69" s="14"/>
      <c r="L69" s="14"/>
    </row>
    <row r="70" spans="1:12" hidden="1" x14ac:dyDescent="0.25">
      <c r="A70" s="66" t="s">
        <v>59</v>
      </c>
      <c r="B70" s="1"/>
      <c r="C70" s="1"/>
      <c r="D70" s="96">
        <v>0</v>
      </c>
      <c r="E70" s="96">
        <v>0</v>
      </c>
      <c r="F70" s="96">
        <v>0</v>
      </c>
      <c r="G70" s="96">
        <v>0</v>
      </c>
      <c r="H70" s="96">
        <v>0</v>
      </c>
      <c r="I70" s="72">
        <f t="shared" si="11"/>
        <v>0</v>
      </c>
      <c r="J70" s="14"/>
      <c r="K70" s="14"/>
      <c r="L70" s="14"/>
    </row>
    <row r="71" spans="1:12" hidden="1" x14ac:dyDescent="0.25">
      <c r="A71" s="66" t="s">
        <v>60</v>
      </c>
      <c r="B71" s="1"/>
      <c r="C71" s="1"/>
      <c r="D71" s="96">
        <v>0</v>
      </c>
      <c r="E71" s="96">
        <v>0</v>
      </c>
      <c r="F71" s="96">
        <v>0</v>
      </c>
      <c r="G71" s="96">
        <v>0</v>
      </c>
      <c r="H71" s="96">
        <v>0</v>
      </c>
      <c r="I71" s="72">
        <f t="shared" si="11"/>
        <v>0</v>
      </c>
      <c r="J71" s="14"/>
      <c r="K71" s="14"/>
      <c r="L71" s="14"/>
    </row>
    <row r="72" spans="1:12" hidden="1" x14ac:dyDescent="0.25">
      <c r="A72" s="66" t="s">
        <v>103</v>
      </c>
      <c r="B72" s="1" t="s">
        <v>58</v>
      </c>
      <c r="C72" s="16">
        <v>19124</v>
      </c>
      <c r="D72" s="67">
        <f>(C72/12)*B63</f>
        <v>0</v>
      </c>
      <c r="E72" s="67">
        <f>ROUND(D72*1.1,0)</f>
        <v>0</v>
      </c>
      <c r="F72" s="67">
        <f>ROUND(E72*1.1,0)</f>
        <v>0</v>
      </c>
      <c r="G72" s="67">
        <f>ROUND(F72*1.1,0)</f>
        <v>0</v>
      </c>
      <c r="H72" s="67">
        <v>0</v>
      </c>
      <c r="I72" s="72">
        <f t="shared" si="11"/>
        <v>0</v>
      </c>
      <c r="J72" s="14"/>
      <c r="K72" s="14"/>
      <c r="L72" s="14"/>
    </row>
    <row r="73" spans="1:12" hidden="1" x14ac:dyDescent="0.25">
      <c r="A73" s="1" t="s">
        <v>62</v>
      </c>
      <c r="B73" s="66" t="s">
        <v>58</v>
      </c>
      <c r="C73" s="66"/>
      <c r="D73" s="96">
        <v>0</v>
      </c>
      <c r="E73" s="96">
        <v>0</v>
      </c>
      <c r="F73" s="96">
        <v>0</v>
      </c>
      <c r="G73" s="96">
        <v>0</v>
      </c>
      <c r="H73" s="96">
        <v>0</v>
      </c>
      <c r="I73" s="72">
        <f t="shared" si="11"/>
        <v>0</v>
      </c>
      <c r="J73" s="14"/>
      <c r="K73" s="14"/>
      <c r="L73" s="14"/>
    </row>
    <row r="74" spans="1:12" hidden="1" x14ac:dyDescent="0.25">
      <c r="A74" s="1" t="s">
        <v>64</v>
      </c>
      <c r="B74" s="1"/>
      <c r="C74" s="1"/>
      <c r="D74" s="96">
        <v>0</v>
      </c>
      <c r="E74" s="96">
        <v>0</v>
      </c>
      <c r="F74" s="96">
        <v>0</v>
      </c>
      <c r="G74" s="96">
        <v>0</v>
      </c>
      <c r="H74" s="96">
        <v>0</v>
      </c>
      <c r="I74" s="72">
        <f t="shared" si="11"/>
        <v>0</v>
      </c>
      <c r="J74" s="14"/>
      <c r="K74" s="14"/>
      <c r="L74" s="14"/>
    </row>
    <row r="75" spans="1:12" hidden="1" x14ac:dyDescent="0.25">
      <c r="A75" s="66" t="s">
        <v>65</v>
      </c>
      <c r="B75" s="1"/>
      <c r="C75" s="1"/>
      <c r="D75" s="96">
        <v>0</v>
      </c>
      <c r="E75" s="96">
        <v>0</v>
      </c>
      <c r="F75" s="96">
        <v>0</v>
      </c>
      <c r="G75" s="96">
        <v>0</v>
      </c>
      <c r="H75" s="96">
        <v>0</v>
      </c>
      <c r="I75" s="72">
        <f t="shared" si="11"/>
        <v>0</v>
      </c>
      <c r="J75" s="14"/>
      <c r="K75" s="14"/>
      <c r="L75" s="14"/>
    </row>
    <row r="76" spans="1:12" hidden="1" x14ac:dyDescent="0.25">
      <c r="A76" s="66" t="s">
        <v>66</v>
      </c>
      <c r="B76" s="1"/>
      <c r="C76" s="1"/>
      <c r="D76" s="96">
        <v>0</v>
      </c>
      <c r="E76" s="96">
        <v>0</v>
      </c>
      <c r="F76" s="96">
        <v>0</v>
      </c>
      <c r="G76" s="96">
        <v>0</v>
      </c>
      <c r="H76" s="96">
        <v>0</v>
      </c>
      <c r="I76" s="72">
        <f t="shared" si="11"/>
        <v>0</v>
      </c>
      <c r="J76" s="14"/>
      <c r="K76" s="14"/>
      <c r="L76" s="14"/>
    </row>
    <row r="77" spans="1:12" hidden="1" x14ac:dyDescent="0.25">
      <c r="A77" s="1" t="s">
        <v>67</v>
      </c>
      <c r="B77" s="1"/>
      <c r="C77" s="1"/>
      <c r="D77" s="96">
        <v>0</v>
      </c>
      <c r="E77" s="96">
        <v>0</v>
      </c>
      <c r="F77" s="96">
        <v>0</v>
      </c>
      <c r="G77" s="96">
        <v>0</v>
      </c>
      <c r="H77" s="96">
        <v>0</v>
      </c>
      <c r="I77" s="72">
        <f t="shared" si="11"/>
        <v>0</v>
      </c>
    </row>
    <row r="78" spans="1:12" hidden="1" x14ac:dyDescent="0.25">
      <c r="A78" s="1" t="s">
        <v>68</v>
      </c>
      <c r="B78" s="1"/>
      <c r="C78" s="1"/>
      <c r="D78" s="96">
        <v>0</v>
      </c>
      <c r="E78" s="96">
        <v>0</v>
      </c>
      <c r="F78" s="96">
        <v>0</v>
      </c>
      <c r="G78" s="96">
        <v>0</v>
      </c>
      <c r="H78" s="96">
        <v>0</v>
      </c>
      <c r="I78" s="72">
        <f t="shared" si="11"/>
        <v>0</v>
      </c>
    </row>
    <row r="79" spans="1:12" hidden="1" x14ac:dyDescent="0.25">
      <c r="A79" s="66"/>
      <c r="B79" s="1"/>
      <c r="C79" s="1"/>
      <c r="D79" s="67"/>
      <c r="E79" s="67"/>
      <c r="F79" s="67"/>
      <c r="G79" s="67"/>
      <c r="H79" s="67"/>
      <c r="I79" s="72"/>
    </row>
    <row r="80" spans="1:12" hidden="1" x14ac:dyDescent="0.25">
      <c r="A80" s="4" t="s">
        <v>73</v>
      </c>
      <c r="B80" s="4"/>
      <c r="C80" s="4"/>
      <c r="D80" s="75">
        <f>SUM(D55:D79)</f>
        <v>0</v>
      </c>
      <c r="E80" s="75">
        <f>SUM(E55:E79)</f>
        <v>0</v>
      </c>
      <c r="F80" s="75">
        <f>SUM(F55:F79)</f>
        <v>0</v>
      </c>
      <c r="G80" s="75">
        <f>SUM(G55:G79)</f>
        <v>0</v>
      </c>
      <c r="H80" s="75">
        <f>SUM(H55:H79)</f>
        <v>0</v>
      </c>
      <c r="I80" s="75">
        <f>SUM(D80:H80)</f>
        <v>0</v>
      </c>
    </row>
    <row r="81" spans="1:9" hidden="1" x14ac:dyDescent="0.25">
      <c r="A81" s="4" t="s">
        <v>74</v>
      </c>
      <c r="B81" s="4"/>
      <c r="C81" s="4"/>
      <c r="D81" s="75">
        <f>SUM(D55:D79)-D69-D72-D73</f>
        <v>0</v>
      </c>
      <c r="E81" s="75">
        <f t="shared" ref="E81:H81" si="23">SUM(E55:E79)-E69-E72-E73</f>
        <v>0</v>
      </c>
      <c r="F81" s="75">
        <f t="shared" si="23"/>
        <v>0</v>
      </c>
      <c r="G81" s="75">
        <f t="shared" si="23"/>
        <v>0</v>
      </c>
      <c r="H81" s="75">
        <f t="shared" si="23"/>
        <v>0</v>
      </c>
      <c r="I81" s="75">
        <f>SUM(D81:H81)</f>
        <v>0</v>
      </c>
    </row>
    <row r="82" spans="1:9" hidden="1" x14ac:dyDescent="0.25">
      <c r="A82" s="1" t="s">
        <v>114</v>
      </c>
      <c r="B82" s="5">
        <f>'UF PI'!B94</f>
        <v>0.34100000000000003</v>
      </c>
      <c r="C82" s="5"/>
      <c r="D82" s="72">
        <f>ROUND(D81*$B$82,0)</f>
        <v>0</v>
      </c>
      <c r="E82" s="72">
        <f t="shared" ref="E82:H82" si="24">ROUND(E81*$B$82,0)</f>
        <v>0</v>
      </c>
      <c r="F82" s="72">
        <f t="shared" si="24"/>
        <v>0</v>
      </c>
      <c r="G82" s="72">
        <f t="shared" si="24"/>
        <v>0</v>
      </c>
      <c r="H82" s="72">
        <f t="shared" si="24"/>
        <v>0</v>
      </c>
      <c r="I82" s="72">
        <f>SUM(D82:H82)</f>
        <v>0</v>
      </c>
    </row>
    <row r="83" spans="1:9" ht="16.5" hidden="1" thickBot="1" x14ac:dyDescent="0.3">
      <c r="A83" s="6" t="s">
        <v>23</v>
      </c>
      <c r="B83" s="6"/>
      <c r="C83" s="6"/>
      <c r="D83" s="76">
        <f>D80+D82</f>
        <v>0</v>
      </c>
      <c r="E83" s="76">
        <f>E80+E82</f>
        <v>0</v>
      </c>
      <c r="F83" s="76">
        <f>F80+F82</f>
        <v>0</v>
      </c>
      <c r="G83" s="76">
        <f>G80+G82</f>
        <v>0</v>
      </c>
      <c r="H83" s="76">
        <f>H80+H82</f>
        <v>0</v>
      </c>
      <c r="I83" s="76">
        <f>SUM(D83:H83)</f>
        <v>0</v>
      </c>
    </row>
    <row r="84" spans="1:9" ht="16.5" hidden="1" thickTop="1" x14ac:dyDescent="0.25">
      <c r="A84" s="1" t="s">
        <v>120</v>
      </c>
      <c r="B84" s="5">
        <f>'UF PI'!B96</f>
        <v>0.42857000000000001</v>
      </c>
      <c r="D84" s="13">
        <f>IF((D43-D47)&gt;0,(D43-D47),0)</f>
        <v>0</v>
      </c>
      <c r="E84" s="13">
        <f>IF((E43-E47)&gt;0,(E43-E47),0)</f>
        <v>0</v>
      </c>
      <c r="F84" s="13">
        <f>IF((F43-F47)&gt;0,(F43-F47),0)</f>
        <v>0</v>
      </c>
      <c r="G84" s="13">
        <f>IF((G43-G47)&gt;0,(G43-G47),0)</f>
        <v>0</v>
      </c>
      <c r="H84" s="13">
        <f>IF((H43-H47)&gt;0,(H43-H47),0)</f>
        <v>0</v>
      </c>
      <c r="I84" s="13">
        <f>SUM(D84:H84)</f>
        <v>0</v>
      </c>
    </row>
    <row r="85" spans="1:9" hidden="1" x14ac:dyDescent="0.25">
      <c r="A85" s="66" t="s">
        <v>121</v>
      </c>
      <c r="B85" s="1"/>
      <c r="C85" s="1"/>
      <c r="D85" s="72">
        <v>0</v>
      </c>
      <c r="E85" s="72">
        <v>0</v>
      </c>
      <c r="F85" s="72">
        <v>0</v>
      </c>
      <c r="G85" s="72">
        <v>0</v>
      </c>
      <c r="H85" s="72">
        <v>0</v>
      </c>
      <c r="I85" s="72">
        <f t="shared" ref="I85:I87" si="25">SUM(D85:H85)</f>
        <v>0</v>
      </c>
    </row>
    <row r="86" spans="1:9" hidden="1" x14ac:dyDescent="0.25">
      <c r="A86" s="66" t="s">
        <v>122</v>
      </c>
      <c r="B86" s="1"/>
      <c r="C86" s="1"/>
      <c r="D86" s="67">
        <v>0</v>
      </c>
      <c r="E86" s="67">
        <v>0</v>
      </c>
      <c r="F86" s="67">
        <v>0</v>
      </c>
      <c r="G86" s="67">
        <v>0</v>
      </c>
      <c r="H86" s="67">
        <v>0</v>
      </c>
      <c r="I86" s="67">
        <f t="shared" si="25"/>
        <v>0</v>
      </c>
    </row>
    <row r="87" spans="1:9" ht="16.5" hidden="1" thickBot="1" x14ac:dyDescent="0.3">
      <c r="A87" s="26"/>
      <c r="B87" s="26"/>
      <c r="C87" s="26"/>
      <c r="D87" s="27">
        <f>D83+D85+D86</f>
        <v>0</v>
      </c>
      <c r="E87" s="27">
        <f t="shared" ref="E87:H87" si="26">E83+E85+E86</f>
        <v>0</v>
      </c>
      <c r="F87" s="27">
        <f t="shared" si="26"/>
        <v>0</v>
      </c>
      <c r="G87" s="27">
        <f t="shared" si="26"/>
        <v>0</v>
      </c>
      <c r="H87" s="27">
        <f t="shared" si="26"/>
        <v>0</v>
      </c>
      <c r="I87" s="76">
        <f t="shared" si="25"/>
        <v>0</v>
      </c>
    </row>
    <row r="88" spans="1:9" hidden="1" x14ac:dyDescent="0.25"/>
    <row r="89" spans="1:9" hidden="1" x14ac:dyDescent="0.25"/>
  </sheetData>
  <sheetProtection deleteColumns="0" selectLockedCells="1"/>
  <mergeCells count="1">
    <mergeCell ref="K4:M4"/>
  </mergeCells>
  <pageMargins left="0.25" right="0.25" top="0.75" bottom="0.75" header="0.3" footer="0.3"/>
  <pageSetup scale="66" fitToHeight="0" orientation="portrait" r:id="rId1"/>
  <rowBreaks count="1" manualBreakCount="1">
    <brk id="4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CE04FCBBFAD246A445EF09B0DB99F3" ma:contentTypeVersion="14" ma:contentTypeDescription="Create a new document." ma:contentTypeScope="" ma:versionID="c838959790c9edf820f61e826146d543">
  <xsd:schema xmlns:xsd="http://www.w3.org/2001/XMLSchema" xmlns:xs="http://www.w3.org/2001/XMLSchema" xmlns:p="http://schemas.microsoft.com/office/2006/metadata/properties" xmlns:ns2="20c25e49-6172-48e8-9cdb-d9bc731e5fc3" xmlns:ns3="22b5bcfa-934c-4968-a3f2-179ee9bc209d" targetNamespace="http://schemas.microsoft.com/office/2006/metadata/properties" ma:root="true" ma:fieldsID="60456156de9ce17ad6a6fdcc559b2846" ns2:_="" ns3:_="">
    <xsd:import namespace="20c25e49-6172-48e8-9cdb-d9bc731e5fc3"/>
    <xsd:import namespace="22b5bcfa-934c-4968-a3f2-179ee9bc20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c25e49-6172-48e8-9cdb-d9bc731e5f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fa0c477a-f09e-4137-8c49-77869fdcca9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5bcfa-934c-4968-a3f2-179ee9bc209d"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a02151b-8128-4e2d-9d7e-e7805e97787f}" ma:internalName="TaxCatchAll" ma:showField="CatchAllData" ma:web="22b5bcfa-934c-4968-a3f2-179ee9bc20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0c25e49-6172-48e8-9cdb-d9bc731e5fc3">
      <Terms xmlns="http://schemas.microsoft.com/office/infopath/2007/PartnerControls"/>
    </lcf76f155ced4ddcb4097134ff3c332f>
    <TaxCatchAll xmlns="22b5bcfa-934c-4968-a3f2-179ee9bc209d" xsi:nil="true"/>
  </documentManagement>
</p:properties>
</file>

<file path=customXml/itemProps1.xml><?xml version="1.0" encoding="utf-8"?>
<ds:datastoreItem xmlns:ds="http://schemas.openxmlformats.org/officeDocument/2006/customXml" ds:itemID="{D78B469C-72BD-4B6F-9829-957E0B1A7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c25e49-6172-48e8-9cdb-d9bc731e5fc3"/>
    <ds:schemaRef ds:uri="22b5bcfa-934c-4968-a3f2-179ee9bc20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27445C-73A3-4284-B46D-2ED63BEA5155}">
  <ds:schemaRefs>
    <ds:schemaRef ds:uri="http://schemas.microsoft.com/sharepoint/v3/contenttype/forms"/>
  </ds:schemaRefs>
</ds:datastoreItem>
</file>

<file path=customXml/itemProps3.xml><?xml version="1.0" encoding="utf-8"?>
<ds:datastoreItem xmlns:ds="http://schemas.openxmlformats.org/officeDocument/2006/customXml" ds:itemID="{D2E1EE22-66FA-4EB2-B454-D50624020A70}">
  <ds:schemaRefs>
    <ds:schemaRef ds:uri="http://schemas.microsoft.com/office/2006/metadata/properties"/>
    <ds:schemaRef ds:uri="http://schemas.microsoft.com/office/infopath/2007/PartnerControls"/>
    <ds:schemaRef ds:uri="20c25e49-6172-48e8-9cdb-d9bc731e5fc3"/>
    <ds:schemaRef ds:uri="22b5bcfa-934c-4968-a3f2-179ee9bc209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Template Instructions</vt:lpstr>
      <vt:lpstr>Travel (Optional)</vt:lpstr>
      <vt:lpstr>Combined Budgets</vt:lpstr>
      <vt:lpstr>UF PI</vt:lpstr>
      <vt:lpstr>UF Co-PI1</vt:lpstr>
      <vt:lpstr>UF Co-PI2</vt:lpstr>
      <vt:lpstr>UF Co-PI3</vt:lpstr>
      <vt:lpstr>UF Co-PI4</vt:lpstr>
      <vt:lpstr>UF Co-PI5</vt:lpstr>
      <vt:lpstr>UF Co-PI6</vt:lpstr>
      <vt:lpstr>UF Co-PI7</vt:lpstr>
      <vt:lpstr>UF Co-PI8</vt:lpstr>
      <vt:lpstr>Subcontract 1 (optional)</vt:lpstr>
      <vt:lpstr>Subcontract 2 (optional)</vt:lpstr>
      <vt:lpstr>Month Conversion</vt:lpstr>
      <vt:lpstr>Revision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Siegel,Tammy</dc:creator>
  <cp:keywords/>
  <dc:description/>
  <cp:lastModifiedBy>Jett,Jennifer E</cp:lastModifiedBy>
  <cp:revision/>
  <dcterms:created xsi:type="dcterms:W3CDTF">2012-11-06T16:49:35Z</dcterms:created>
  <dcterms:modified xsi:type="dcterms:W3CDTF">2025-01-08T19:06:16Z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0x01010043CD9C04266E03489D7AB82F93A48685</vt:lpwstr>
  </property>
  <property fmtid="{D5CDD505-2E9C-101B-9397-08002B2CF9AE}" pid="3" name="Order">
    <vt:r8>12000</vt:r8>
  </property>
  <property fmtid="{D5CDD505-2E9C-101B-9397-08002B2CF9AE}" pid="4" name="MediaServiceImageTags">
    <vt:lpwstr/>
  </property>
</Properties>
</file>